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d.docs.live.net/fd51642f4800094b/PERSONERIA INSTITUCIONAL/PLAN DE ACCION/2024/"/>
    </mc:Choice>
  </mc:AlternateContent>
  <xr:revisionPtr revIDLastSave="59" documentId="13_ncr:1_{7AC6242F-0567-4617-906C-E5BADEF9E032}" xr6:coauthVersionLast="47" xr6:coauthVersionMax="47" xr10:uidLastSave="{90564591-9EDE-4B1D-841E-9BF3D36E7414}"/>
  <bookViews>
    <workbookView xWindow="-120" yWindow="-120" windowWidth="29040" windowHeight="15720" xr2:uid="{D6FFCD4F-8034-46CC-8A58-FFF0A6824D87}"/>
  </bookViews>
  <sheets>
    <sheet name="PLAN DE ACCION 2024" sheetId="1" r:id="rId1"/>
    <sheet name="Programas" sheetId="2" r:id="rId2"/>
    <sheet name="Hoja1" sheetId="3" r:id="rId3"/>
  </sheets>
  <externalReferences>
    <externalReference r:id="rId4"/>
  </externalReferences>
  <definedNames>
    <definedName name="_Hlk168398431" localSheetId="0">[1]Tablas!$A$2</definedName>
    <definedName name="_Hlk168400255" localSheetId="0">[1]Tablas!$A$6</definedName>
  </definedNames>
  <calcPr calcId="191028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2" l="1"/>
  <c r="E11" i="2"/>
  <c r="K13" i="2"/>
  <c r="E9" i="2"/>
  <c r="A26" i="2" a="1"/>
  <c r="A26" i="2" s="1"/>
  <c r="E24" i="2" l="1"/>
  <c r="F24" i="2"/>
  <c r="J4" i="1" l="1"/>
  <c r="L4" i="1" s="1"/>
  <c r="L3" i="1"/>
  <c r="L15" i="1"/>
  <c r="L25" i="1"/>
  <c r="L24" i="1"/>
  <c r="J19" i="1"/>
  <c r="L19" i="1" s="1"/>
  <c r="J7" i="1"/>
  <c r="L7" i="1" s="1"/>
  <c r="J28" i="1"/>
  <c r="L28" i="1" s="1"/>
  <c r="J27" i="1"/>
  <c r="L27" i="1" s="1"/>
  <c r="J6" i="1"/>
  <c r="L6" i="1" s="1"/>
  <c r="J31" i="1"/>
  <c r="L31" i="1" s="1"/>
  <c r="J30" i="1"/>
  <c r="L30" i="1" s="1"/>
  <c r="J18" i="1"/>
  <c r="L18" i="1" s="1"/>
  <c r="J17" i="1"/>
  <c r="L17" i="1" s="1"/>
  <c r="L10" i="1"/>
  <c r="J29" i="1"/>
  <c r="J5" i="1"/>
  <c r="J12" i="1"/>
  <c r="J2" i="1"/>
  <c r="L33" i="1"/>
  <c r="J23" i="1"/>
  <c r="L23" i="1" s="1"/>
  <c r="J22" i="1"/>
  <c r="L22" i="1" s="1"/>
  <c r="J9" i="1"/>
  <c r="L9" i="1" s="1"/>
  <c r="L8" i="1"/>
  <c r="J13" i="1"/>
  <c r="L16" i="1"/>
  <c r="J21" i="1"/>
  <c r="L32" i="1"/>
  <c r="L29" i="1" l="1"/>
  <c r="L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<sst xmlns="http://schemas.openxmlformats.org/spreadsheetml/2006/main" count="414" uniqueCount="127">
  <si>
    <t>Línea Estratégica</t>
  </si>
  <si>
    <t>Unidad Responsable</t>
  </si>
  <si>
    <t>Objetivo Estratégico</t>
  </si>
  <si>
    <t>Alineación ODS</t>
  </si>
  <si>
    <t>Programa</t>
  </si>
  <si>
    <t>Actividad</t>
  </si>
  <si>
    <t>Indicador</t>
  </si>
  <si>
    <t>Línea Base</t>
  </si>
  <si>
    <t>Meta Cuatrienio</t>
  </si>
  <si>
    <t>Meta 2024</t>
  </si>
  <si>
    <t>Resultado 2024</t>
  </si>
  <si>
    <t>% de Cumplimiento</t>
  </si>
  <si>
    <t>Observación</t>
  </si>
  <si>
    <t>Fortalecimiento Institucional</t>
  </si>
  <si>
    <t>Unidad Administrativa y Financiera</t>
  </si>
  <si>
    <t>OE8</t>
  </si>
  <si>
    <t>ODS16</t>
  </si>
  <si>
    <t>Administración Solida</t>
  </si>
  <si>
    <t>Realizar acciones que garanticen el bienestar y seguridad del personal y contratistas de la entidad</t>
  </si>
  <si>
    <t>Número de acciones tendientes a garantizar el bienestar y seguridad del personal y contratistas</t>
  </si>
  <si>
    <t>N.A.</t>
  </si>
  <si>
    <t>Fortalecimiento de la gestión documental institucional</t>
  </si>
  <si>
    <t>Número de acciones de fortalecimiento en gestión documental</t>
  </si>
  <si>
    <t>Rendición de cuentas constantemente a la comunidad</t>
  </si>
  <si>
    <t>Número de informes de gestión realizados</t>
  </si>
  <si>
    <t>Protegiendo Nuestros Intereses</t>
  </si>
  <si>
    <t>Interés Público</t>
  </si>
  <si>
    <t>OE4</t>
  </si>
  <si>
    <t>Del Escritorio Al Territorio</t>
  </si>
  <si>
    <t>Atención de usuarios con otras solicitudes en interés individual, general o colectivo</t>
  </si>
  <si>
    <t xml:space="preserve">Número de usuarios atendidos con Otras solicitudes </t>
  </si>
  <si>
    <t>Atención de usuarios con solicitudes referentes a servicios públicos domiciliarios</t>
  </si>
  <si>
    <t>Número de usuarios atendidos con solicitud referentes a servicios públicos domiciliarios</t>
  </si>
  <si>
    <t>Defensa Integral De Derechos Humanos</t>
  </si>
  <si>
    <t>Derechos Humanos</t>
  </si>
  <si>
    <t>OE1</t>
  </si>
  <si>
    <t>ODS3</t>
  </si>
  <si>
    <t>Más Cerca De Tus Derechos 24/7</t>
  </si>
  <si>
    <t>Mantener una disponibilidad 24/7 de la línea de atención en salud institucional</t>
  </si>
  <si>
    <t>Porcentaje de disponibilidad de la línea de atención</t>
  </si>
  <si>
    <t>Atención de usuarios con solicitudes de defensa del derecho a la salud</t>
  </si>
  <si>
    <t>Número de usuarios atendidos con solicitud de defensa del derecho fundamental a la salud</t>
  </si>
  <si>
    <t>Atención de usuarios con solicitudes de defensa de derechos humanos</t>
  </si>
  <si>
    <t>Número de usuarios atendidos con solicitud de defensa de derechos humanos</t>
  </si>
  <si>
    <t>Número de tutelas elaboradas en defensa de derechos humano</t>
  </si>
  <si>
    <t>Número de tutelas elaboradas en defensa de derechos humanos</t>
  </si>
  <si>
    <t>OE2</t>
  </si>
  <si>
    <t>Restaurando Vidas</t>
  </si>
  <si>
    <t>Atención integral a población Víctima del Conflicto armado</t>
  </si>
  <si>
    <t>Número de atención a usuarios con condición de víctimas del conflicto armado</t>
  </si>
  <si>
    <t>Todos Humanos</t>
  </si>
  <si>
    <t>Fomentar la creación de veedurías ciudadanas en la ciudad de Montería</t>
  </si>
  <si>
    <t>% de Atención a solicitudes de Conformación de Veedurías Ciudadanas</t>
  </si>
  <si>
    <t>OE5</t>
  </si>
  <si>
    <t>Unidad de Reacción Inmediata</t>
  </si>
  <si>
    <t>Creación y puesta en marcha de la Unidad de Reacción Inmediata</t>
  </si>
  <si>
    <t>OE3</t>
  </si>
  <si>
    <t>Realizar jornadas de divulgación de oferta institucional</t>
  </si>
  <si>
    <t>Número de jornadas de divulgación de oferta institucional realizadas</t>
  </si>
  <si>
    <t>Jornadas de Oferta Institucional y Encuentros Comunitarios</t>
  </si>
  <si>
    <t>Número de jornadas realizadas</t>
  </si>
  <si>
    <t>Gestión y Control</t>
  </si>
  <si>
    <t>OE6</t>
  </si>
  <si>
    <t>Humanización de la Administración Pública</t>
  </si>
  <si>
    <t>Sensibilizar a los funcionarios públicos en la prestación del servicio</t>
  </si>
  <si>
    <t>Jornadas de Humanización del servicio público</t>
  </si>
  <si>
    <t>ODS4</t>
  </si>
  <si>
    <t>Iguales Y Diferentes</t>
  </si>
  <si>
    <t>Seguimiento al entorno Educativo</t>
  </si>
  <si>
    <t>Actividades de Seguimiento al Entorno Educativo</t>
  </si>
  <si>
    <t>ODS10</t>
  </si>
  <si>
    <t>Promoción de Derechos Humanos con Enfoque Diferencial</t>
  </si>
  <si>
    <t>Jornadas de Promoción de Derechos Humanos con Enfoque Diferencial</t>
  </si>
  <si>
    <t>ODS5</t>
  </si>
  <si>
    <t>Creación del “EQUIPO FUCSIA” para la defensa de los derechos de las mujeres</t>
  </si>
  <si>
    <t>Creación y puesta en Marcha de la “EQUIPO FUCSIA”</t>
  </si>
  <si>
    <t>Prevención en salud y visitas a IPS y EPS</t>
  </si>
  <si>
    <t>Número de actividades en salud y visitas a IPS realizadas</t>
  </si>
  <si>
    <t>Actividades de promoción en materia de educación, cultura salud y deporte</t>
  </si>
  <si>
    <t>Jornadas deporitvas, culturales y recreativas</t>
  </si>
  <si>
    <t>ODS13</t>
  </si>
  <si>
    <t>Personería Ecológica</t>
  </si>
  <si>
    <t>Acompañamiento y Seguimiento a la Gestión Ambiental</t>
  </si>
  <si>
    <t>Acciones de Seguimiento a la Gestión Ambiental</t>
  </si>
  <si>
    <t>Protección de lugares de interés general y patrimonio público de la ciudad de Montería</t>
  </si>
  <si>
    <t>Recorridos de visita y protección de patrimonio público realizadas</t>
  </si>
  <si>
    <t>ODS15</t>
  </si>
  <si>
    <t>Actividades de Protección y Bienestar Animal</t>
  </si>
  <si>
    <t>Número de acciones de Bienestar Animal</t>
  </si>
  <si>
    <t>Actividades de Capacitación y Sensibilización Ambiental</t>
  </si>
  <si>
    <t>Jornadas de Promoción y Cuidado del Medio Ambiente</t>
  </si>
  <si>
    <t>OE7</t>
  </si>
  <si>
    <t>REDCOM</t>
  </si>
  <si>
    <t>Acompañamientos a las diligencias realizadas por las diferentes inspecciones de policía de la ciudad</t>
  </si>
  <si>
    <t>Porcentaje de atención en solicitudes de diligencias de inspección de policía</t>
  </si>
  <si>
    <t>Acciones de Seguridad y Convivencia Ciudadana</t>
  </si>
  <si>
    <t>Jornadas de Operación Escudo Realizadas</t>
  </si>
  <si>
    <t>Jornadas de Capacitación en Seguridad y Convivencia</t>
  </si>
  <si>
    <t>Capacitación a población Víctima del Conflicto Armado</t>
  </si>
  <si>
    <t xml:space="preserve">Número de jornadas de capacitación a población Víctima del Conflicto Armado </t>
  </si>
  <si>
    <t>Campañas de Promoción de Derechos de las Víctimas del Conflicto Armado</t>
  </si>
  <si>
    <t>Número de Campañas de Promoción de Derechos de las Víctimas del Conflicto Armado</t>
  </si>
  <si>
    <t>Voces Ciudadanas</t>
  </si>
  <si>
    <t xml:space="preserve">Diseñar una estrategia de comunicaciones </t>
  </si>
  <si>
    <t>Estrategia de Comunicación Institucional</t>
  </si>
  <si>
    <t>Vigilancia Oficial</t>
  </si>
  <si>
    <t>Control Preventivo de la Función Pública</t>
  </si>
  <si>
    <t>Vigilancia y Control de la Gestión Pública</t>
  </si>
  <si>
    <t xml:space="preserve">Acciones Preventivas </t>
  </si>
  <si>
    <t>Participación en Comités, Consejos y otros espacios Territoriales</t>
  </si>
  <si>
    <t>% de cumplimiento de participación en Comités y Consejos Territoriales</t>
  </si>
  <si>
    <t>Total</t>
  </si>
  <si>
    <t>Etiquetas de fila</t>
  </si>
  <si>
    <t>Promedio de % de Cumplimiento</t>
  </si>
  <si>
    <t>Total general</t>
  </si>
  <si>
    <t>Cantidad</t>
  </si>
  <si>
    <t>Entregadas</t>
  </si>
  <si>
    <t>Alcance estimado</t>
  </si>
  <si>
    <t>Pendiente entrega</t>
  </si>
  <si>
    <t>NA</t>
  </si>
  <si>
    <t>Relacionar todas las reuniones de comité a las que se asistieron</t>
  </si>
  <si>
    <t>Informe unidad reacción inmediata</t>
  </si>
  <si>
    <t>Línea Atención en Salud</t>
  </si>
  <si>
    <t>Relación de diligencias de inspección de policía</t>
  </si>
  <si>
    <t>Veedurías - relación</t>
  </si>
  <si>
    <t>PAE
Prevenir para vivir
Prevención psicoactivos</t>
  </si>
  <si>
    <t>Alcance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</si>
</sst>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9" fontId="0" fillId="0" borderId="0" xfId="0" applyNumberFormat="1" applyAlignment="1">
      <alignment horizontal="center" vertical="center"/>
    </xf>
    <xf numFmtId="9" fontId="0" fillId="0" borderId="0" xfId="1" applyFont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9" fontId="0" fillId="0" borderId="0" xfId="0" applyNumberFormat="1"/>
  </cellXfs>
  <cellStyles count="2">
    <cellStyle name="Normal" xfId="0" builtinId="0"/>
    <cellStyle name="Porcentaje" xfId="1" builtinId="5"/>
  </cellStyles>
  <dxfs count="44"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3" formatCode="0%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[PLAN DE ACCION 2024.xlsx]Hoja1!TablaDinámica1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Hoja1!$A$2:$A$6</c:f>
              <c:strCache>
                <c:ptCount val="4"/>
                <c:pt idx="0">
                  <c:v>Defensa Integral De Derechos Humanos</c:v>
                </c:pt>
                <c:pt idx="1">
                  <c:v>Fortalecimiento Institucional</c:v>
                </c:pt>
                <c:pt idx="2">
                  <c:v>Gestión y Control</c:v>
                </c:pt>
                <c:pt idx="3">
                  <c:v>Protegiendo Nuestros Intereses</c:v>
                </c:pt>
              </c:strCache>
            </c:strRef>
          </c:cat>
          <c:val>
            <c:numRef>
              <c:f>Hoja1!$B$2:$B$6</c:f>
              <c:numCache>
                <c:formatCode>0%</c:formatCode>
                <c:ptCount val="4"/>
                <c:pt idx="0">
                  <c:v>0.86266666666666647</c:v>
                </c:pt>
                <c:pt idx="1">
                  <c:v>1</c:v>
                </c:pt>
                <c:pt idx="2">
                  <c:v>1</c:v>
                </c:pt>
                <c:pt idx="3">
                  <c:v>0.92994509803921566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F9-4B62-B238-4342421AA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12532895"/>
        <c:axId val="712530015"/>
      </c:barChart>
      <c:catAx>
        <c:axId val="71253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2530015"/>
        <c:crosses val="autoZero"/>
        <c:auto val="1"/>
        <c:lblAlgn val="ctr"/>
        <c:lblOffset val="100"/>
        <c:noMultiLvlLbl val="0"/>
      </c:catAx>
      <c:valAx>
        <c:axId val="7125300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25328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[PLAN DE ACCION 2024.xlsx]Hoja1!TablaDinámica2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Hoja1!$A$10:$A$21</c:f>
              <c:strCache>
                <c:ptCount val="11"/>
                <c:pt idx="0">
                  <c:v>Administración Solida</c:v>
                </c:pt>
                <c:pt idx="1">
                  <c:v>Control Preventivo de la Función Pública</c:v>
                </c:pt>
                <c:pt idx="2">
                  <c:v>Del Escritorio Al Territorio</c:v>
                </c:pt>
                <c:pt idx="3">
                  <c:v>Humanización de la Administración Pública</c:v>
                </c:pt>
                <c:pt idx="4">
                  <c:v>Iguales Y Diferentes</c:v>
                </c:pt>
                <c:pt idx="5">
                  <c:v>Más Cerca De Tus Derechos 24/7</c:v>
                </c:pt>
                <c:pt idx="6">
                  <c:v>Personería Ecológica</c:v>
                </c:pt>
                <c:pt idx="7">
                  <c:v>REDCOM</c:v>
                </c:pt>
                <c:pt idx="8">
                  <c:v>Restaurando Vidas</c:v>
                </c:pt>
                <c:pt idx="9">
                  <c:v>Todos Humanos</c:v>
                </c:pt>
                <c:pt idx="10">
                  <c:v>Voces Ciudadanas</c:v>
                </c:pt>
              </c:strCache>
            </c:strRef>
          </c:cat>
          <c:val>
            <c:numRef>
              <c:f>Hoja1!$B$10:$B$21</c:f>
              <c:numCache>
                <c:formatCode>0%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0.80640000000000001</c:v>
                </c:pt>
                <c:pt idx="3">
                  <c:v>1</c:v>
                </c:pt>
                <c:pt idx="4">
                  <c:v>1</c:v>
                </c:pt>
                <c:pt idx="5">
                  <c:v>0.77111111111111119</c:v>
                </c:pt>
                <c:pt idx="6">
                  <c:v>1</c:v>
                </c:pt>
                <c:pt idx="7">
                  <c:v>1</c:v>
                </c:pt>
                <c:pt idx="8">
                  <c:v>0.99022222222222223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95-4D51-8E56-5B1B311AC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12563135"/>
        <c:axId val="712558815"/>
      </c:barChart>
      <c:catAx>
        <c:axId val="712563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2558815"/>
        <c:crosses val="autoZero"/>
        <c:auto val="1"/>
        <c:lblAlgn val="ctr"/>
        <c:lblOffset val="100"/>
        <c:noMultiLvlLbl val="0"/>
      </c:catAx>
      <c:valAx>
        <c:axId val="712558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25631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161925</xdr:colOff>
      <xdr:row>4</xdr:row>
      <xdr:rowOff>166687</xdr:rowOff>
    </xdr:from>
    <xdr:to>
      <xdr:col>10</xdr:col>
      <xdr:colOff>161925</xdr:colOff>
      <xdr:row>19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922CCE3-15D6-E3DF-7843-88570F5EB6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152400</xdr:colOff>
      <xdr:row>20</xdr:row>
      <xdr:rowOff>119062</xdr:rowOff>
    </xdr:from>
    <xdr:to>
      <xdr:col>10</xdr:col>
      <xdr:colOff>152400</xdr:colOff>
      <xdr:row>35</xdr:row>
      <xdr:rowOff>4762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C4CCE50-7304-58FF-7386-96897B356B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20519bb53abf43be/CONTRATOS%20PERSONERIA/PLAN%20ESTRATEGICO/PLAN%20ESTRATEGICO%20MARZO%202024%20FEBRERO%202028/2.%20INDICADORES%20PLAN%202024%202028.xlsx" TargetMode="External"/><Relationship Id="rId1" Type="http://schemas.openxmlformats.org/officeDocument/2006/relationships/externalLinkPath" Target="/20519bb53abf43be/CONTRATOS%20PERSONERIA/PLAN%20ESTRATEGICO/PLAN%20ESTRATEGICO%20MARZO%202024%20FEBRERO%202028/2.%20INDICADORES%20PLAN%202024%2020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 ESTRATEGICO"/>
      <sheetName val="Tablas"/>
    </sheetNames>
    <sheetDataSet>
      <sheetData sheetId="0"/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jandro David Ruiz Robles" refreshedDate="45743.775144560183" createdVersion="8" refreshedVersion="8" minRefreshableVersion="3" recordCount="32" xr:uid="{EAC2DE00-6071-4D5F-8256-DDB5748FE832}">
  <cacheSource type="worksheet">
    <worksheetSource name="plan"/>
  </cacheSource>
  <cacheFields count="13">
    <cacheField name="Línea Estratégica" numFmtId="0">
      <sharedItems count="4">
        <s v="Fortalecimiento Institucional"/>
        <s v="Gestión y Control"/>
        <s v="Protegiendo Nuestros Intereses"/>
        <s v="Defensa Integral De Derechos Humanos"/>
      </sharedItems>
    </cacheField>
    <cacheField name="Unidad Responsable" numFmtId="0">
      <sharedItems/>
    </cacheField>
    <cacheField name="Objetivo Estratégico" numFmtId="0">
      <sharedItems/>
    </cacheField>
    <cacheField name="Alineación ODS" numFmtId="0">
      <sharedItems/>
    </cacheField>
    <cacheField name="Programa" numFmtId="0">
      <sharedItems count="11">
        <s v="Administración Solida"/>
        <s v="Control Preventivo de la Función Pública"/>
        <s v="Del Escritorio Al Territorio"/>
        <s v="Humanización de la Administración Pública"/>
        <s v="Iguales Y Diferentes"/>
        <s v="Más Cerca De Tus Derechos 24/7"/>
        <s v="Personería Ecológica"/>
        <s v="REDCOM"/>
        <s v="Restaurando Vidas"/>
        <s v="Todos Humanos"/>
        <s v="Voces Ciudadanas"/>
      </sharedItems>
    </cacheField>
    <cacheField name="Actividad" numFmtId="0">
      <sharedItems/>
    </cacheField>
    <cacheField name="Indicador" numFmtId="0">
      <sharedItems/>
    </cacheField>
    <cacheField name="Línea Base" numFmtId="0">
      <sharedItems containsMixedTypes="1" containsNumber="1" containsInteger="1" minValue="1" maxValue="4852"/>
    </cacheField>
    <cacheField name="Meta Cuatrienio" numFmtId="0">
      <sharedItems containsSemiMixedTypes="0" containsString="0" containsNumber="1" containsInteger="1" minValue="1" maxValue="5000"/>
    </cacheField>
    <cacheField name="Meta 2024" numFmtId="0">
      <sharedItems containsSemiMixedTypes="0" containsString="0" containsNumber="1" containsInteger="1" minValue="1" maxValue="1250"/>
    </cacheField>
    <cacheField name="Resultado 2024" numFmtId="0">
      <sharedItems containsSemiMixedTypes="0" containsString="0" containsNumber="1" containsInteger="1" minValue="1" maxValue="711"/>
    </cacheField>
    <cacheField name="% de Cumplimiento" numFmtId="9">
      <sharedItems containsSemiMixedTypes="0" containsString="0" containsNumber="1" minValue="0.33866666666666667" maxValue="1"/>
    </cacheField>
    <cacheField name="Observació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s v="Unidad Administrativa y Financiera"/>
    <s v="OE8"/>
    <s v="ODS16"/>
    <x v="0"/>
    <s v="Realizar acciones que garanticen el bienestar y seguridad del personal y contratistas de la entidad"/>
    <s v="Número de acciones tendientes a garantizar el bienestar y seguridad del personal y contratistas"/>
    <n v="4"/>
    <n v="4"/>
    <n v="1"/>
    <n v="1"/>
    <n v="1"/>
    <s v="N.A."/>
  </r>
  <r>
    <x v="0"/>
    <s v="Unidad Administrativa y Financiera"/>
    <s v="OE8"/>
    <s v="ODS16"/>
    <x v="0"/>
    <s v="Fortalecimiento de la gestión documental institucional"/>
    <s v="Número de acciones de fortalecimiento en gestión documental"/>
    <s v="N.A."/>
    <n v="1"/>
    <n v="1"/>
    <n v="1"/>
    <n v="1"/>
    <s v="N.A."/>
  </r>
  <r>
    <x v="0"/>
    <s v="Unidad Administrativa y Financiera"/>
    <s v="OE8"/>
    <s v="ODS16"/>
    <x v="0"/>
    <s v="Rendición de cuentas constantemente a la comunidad"/>
    <s v="Número de informes de gestión realizados"/>
    <n v="5"/>
    <n v="4"/>
    <n v="1"/>
    <n v="1"/>
    <n v="1"/>
    <s v="N.A."/>
  </r>
  <r>
    <x v="1"/>
    <s v="Vigilancia Oficial"/>
    <s v="OE5"/>
    <s v="ODS16"/>
    <x v="1"/>
    <s v="Vigilancia y Control de la Gestión Pública"/>
    <s v="Acciones Preventivas "/>
    <s v="N.A."/>
    <n v="24"/>
    <n v="6"/>
    <n v="11"/>
    <n v="1"/>
    <s v="N.A."/>
  </r>
  <r>
    <x v="2"/>
    <s v="Interés Público"/>
    <s v="OE4"/>
    <s v="ODS16"/>
    <x v="2"/>
    <s v="Atención de usuarios con otras solicitudes en interés individual, general o colectivo"/>
    <s v="Número de usuarios atendidos con Otras solicitudes "/>
    <n v="1716"/>
    <n v="1800"/>
    <n v="450"/>
    <n v="216"/>
    <n v="0.48"/>
    <s v="N.A."/>
  </r>
  <r>
    <x v="2"/>
    <s v="Interés Público"/>
    <s v="OE4"/>
    <s v="ODS16"/>
    <x v="2"/>
    <s v="Atención de usuarios con solicitudes referentes a servicios públicos domiciliarios"/>
    <s v="Número de usuarios atendidos con solicitud referentes a servicios públicos domiciliarios"/>
    <n v="4852"/>
    <n v="5000"/>
    <n v="1250"/>
    <n v="448"/>
    <n v="0.3584"/>
    <s v="N.A."/>
  </r>
  <r>
    <x v="2"/>
    <s v="Interés Público"/>
    <s v="OE5"/>
    <s v="ODS16"/>
    <x v="2"/>
    <s v="Unidad de Reacción Inmediata"/>
    <s v="Creación y puesta en marcha de la Unidad de Reacción Inmediata"/>
    <s v="N.A."/>
    <n v="1"/>
    <n v="1"/>
    <n v="1"/>
    <n v="1"/>
    <s v="N.A."/>
  </r>
  <r>
    <x v="2"/>
    <s v="Interés Público"/>
    <s v="OE3"/>
    <s v="ODS16"/>
    <x v="2"/>
    <s v="Realizar jornadas de divulgación de oferta institucional"/>
    <s v="Número de jornadas de divulgación de oferta institucional realizadas"/>
    <n v="40"/>
    <n v="80"/>
    <n v="20"/>
    <n v="20"/>
    <n v="1"/>
    <s v="N.A."/>
  </r>
  <r>
    <x v="2"/>
    <s v="Interés Público"/>
    <s v="OE1"/>
    <s v="ODS16"/>
    <x v="2"/>
    <s v="Jornadas de Oferta Institucional y Encuentros Comunitarios"/>
    <s v="Número de jornadas realizadas"/>
    <s v="N.A."/>
    <n v="120"/>
    <n v="30"/>
    <n v="30"/>
    <n v="1"/>
    <s v="N.A."/>
  </r>
  <r>
    <x v="2"/>
    <s v="Interés Público"/>
    <s v="OE5"/>
    <s v="ODS16"/>
    <x v="2"/>
    <s v="Participación en Comités, Consejos y otros espacios Territoriales"/>
    <s v="% de cumplimiento de participación en Comités y Consejos Territoriales"/>
    <s v="N.A."/>
    <n v="1"/>
    <n v="1"/>
    <n v="15"/>
    <n v="1"/>
    <s v="N.A."/>
  </r>
  <r>
    <x v="1"/>
    <s v="Derechos Humanos"/>
    <s v="OE6"/>
    <s v="ODS16"/>
    <x v="3"/>
    <s v="Sensibilizar a los funcionarios públicos en la prestación del servicio"/>
    <s v="Jornadas de Humanización del servicio público"/>
    <s v="N.A."/>
    <n v="4"/>
    <n v="1"/>
    <n v="2"/>
    <n v="1"/>
    <s v="N.A."/>
  </r>
  <r>
    <x v="3"/>
    <s v="Derechos Humanos"/>
    <s v="OE4"/>
    <s v="ODS4"/>
    <x v="4"/>
    <s v="Seguimiento al entorno Educativo"/>
    <s v="Actividades de Seguimiento al Entorno Educativo"/>
    <s v="N.A."/>
    <n v="8"/>
    <n v="2"/>
    <n v="3"/>
    <n v="1"/>
    <s v="N.A."/>
  </r>
  <r>
    <x v="3"/>
    <s v="Derechos Humanos"/>
    <s v="OE3"/>
    <s v="ODS10"/>
    <x v="4"/>
    <s v="Promoción de Derechos Humanos con Enfoque Diferencial"/>
    <s v="Jornadas de Promoción de Derechos Humanos con Enfoque Diferencial"/>
    <s v="N.A."/>
    <n v="80"/>
    <n v="18"/>
    <n v="18"/>
    <n v="1"/>
    <s v="N.A."/>
  </r>
  <r>
    <x v="3"/>
    <s v="Derechos Humanos"/>
    <s v="OE2"/>
    <s v="ODS5"/>
    <x v="4"/>
    <s v="Creación del “EQUIPO FUCSIA” para la defensa de los derechos de las mujeres"/>
    <s v="Creación y puesta en Marcha de la “EQUIPO FUCSIA”"/>
    <s v="N.A."/>
    <n v="1"/>
    <n v="1"/>
    <n v="1"/>
    <n v="1"/>
    <s v="N.A."/>
  </r>
  <r>
    <x v="3"/>
    <s v="Derechos Humanos"/>
    <s v="OE1"/>
    <s v="ODS3"/>
    <x v="5"/>
    <s v="Mantener una disponibilidad 24/7 de la línea de atención en salud institucional"/>
    <s v="Porcentaje de disponibilidad de la línea de atención"/>
    <n v="1"/>
    <n v="1"/>
    <n v="1"/>
    <n v="1"/>
    <n v="1"/>
    <s v="N.A."/>
  </r>
  <r>
    <x v="3"/>
    <s v="Derechos Humanos"/>
    <s v="OE1"/>
    <s v="ODS3"/>
    <x v="5"/>
    <s v="Atención de usuarios con solicitudes de defensa del derecho a la salud"/>
    <s v="Número de usuarios atendidos con solicitud de defensa del derecho fundamental a la salud"/>
    <n v="2764"/>
    <n v="3000"/>
    <n v="750"/>
    <n v="492"/>
    <n v="0.65600000000000003"/>
    <s v="N.A."/>
  </r>
  <r>
    <x v="3"/>
    <s v="Derechos Humanos"/>
    <s v="OE1"/>
    <s v="ODS16"/>
    <x v="5"/>
    <s v="Atención de usuarios con solicitudes de defensa de derechos humanos"/>
    <s v="Número de usuarios atendidos con solicitud de defensa de derechos humanos"/>
    <n v="4174"/>
    <n v="4500"/>
    <n v="1125"/>
    <n v="711"/>
    <n v="0.63200000000000001"/>
    <s v="N.A."/>
  </r>
  <r>
    <x v="3"/>
    <s v="Derechos Humanos"/>
    <s v="OE1"/>
    <s v="ODS16"/>
    <x v="5"/>
    <s v="Número de tutelas elaboradas en defensa de derechos humano"/>
    <s v="Número de tutelas elaboradas en defensa de derechos humanos"/>
    <n v="1414"/>
    <n v="1500"/>
    <n v="375"/>
    <n v="127"/>
    <n v="0.33866666666666667"/>
    <s v="N.A."/>
  </r>
  <r>
    <x v="3"/>
    <s v="Derechos Humanos"/>
    <s v="OE3"/>
    <s v="ODS3"/>
    <x v="5"/>
    <s v="Prevención en salud y visitas a IPS y EPS"/>
    <s v="Número de actividades en salud y visitas a IPS realizadas"/>
    <n v="54"/>
    <n v="200"/>
    <n v="30"/>
    <n v="30"/>
    <n v="1"/>
    <s v="N.A."/>
  </r>
  <r>
    <x v="3"/>
    <s v="Derechos Humanos"/>
    <s v="OE3"/>
    <s v="ODS3"/>
    <x v="5"/>
    <s v="Actividades de promoción en materia de educación, cultura salud y deporte"/>
    <s v="Jornadas deporitvas, culturales y recreativas"/>
    <s v="N.A."/>
    <n v="24"/>
    <n v="6"/>
    <n v="13"/>
    <n v="1"/>
    <s v="N.A."/>
  </r>
  <r>
    <x v="2"/>
    <s v="Interés Público"/>
    <s v="OE5"/>
    <s v="ODS13"/>
    <x v="6"/>
    <s v="Acompañamiento y Seguimiento a la Gestión Ambiental"/>
    <s v="Acciones de Seguimiento a la Gestión Ambiental"/>
    <s v="N.A."/>
    <n v="4"/>
    <n v="1"/>
    <n v="1"/>
    <n v="1"/>
    <s v="N.A."/>
  </r>
  <r>
    <x v="2"/>
    <s v="Interés Público"/>
    <s v="OE5"/>
    <s v="ODS13"/>
    <x v="6"/>
    <s v="Protección de lugares de interés general y patrimonio público de la ciudad de Montería"/>
    <s v="Recorridos de visita y protección de patrimonio público realizadas"/>
    <s v="N.A."/>
    <n v="8"/>
    <n v="2"/>
    <n v="2"/>
    <n v="1"/>
    <s v="N.A."/>
  </r>
  <r>
    <x v="2"/>
    <s v="Interés Público"/>
    <s v="OE5"/>
    <s v="ODS15"/>
    <x v="6"/>
    <s v="Actividades de Protección y Bienestar Animal"/>
    <s v="Número de acciones de Bienestar Animal"/>
    <s v="N.A."/>
    <n v="40"/>
    <n v="4"/>
    <n v="4"/>
    <n v="1"/>
    <s v="N.A."/>
  </r>
  <r>
    <x v="2"/>
    <s v="Interés Público"/>
    <s v="OE5"/>
    <s v="ODS13"/>
    <x v="6"/>
    <s v="Actividades de Capacitación y Sensibilización Ambiental"/>
    <s v="Jornadas de Promoción y Cuidado del Medio Ambiente"/>
    <s v="N.A."/>
    <n v="40"/>
    <n v="6"/>
    <n v="6"/>
    <n v="1"/>
    <s v="N.A."/>
  </r>
  <r>
    <x v="2"/>
    <s v="Interés Público"/>
    <s v="OE7"/>
    <s v="ODS16"/>
    <x v="7"/>
    <s v="Acompañamientos a las diligencias realizadas por las diferentes inspecciones de policía de la ciudad"/>
    <s v="Porcentaje de atención en solicitudes de diligencias de inspección de policía"/>
    <n v="1"/>
    <n v="1"/>
    <n v="1"/>
    <n v="1"/>
    <n v="1"/>
    <s v="N.A."/>
  </r>
  <r>
    <x v="2"/>
    <s v="Interés Público"/>
    <s v="OE5"/>
    <s v="ODS10"/>
    <x v="7"/>
    <s v="Acciones de Seguridad y Convivencia Ciudadana"/>
    <s v="Jornadas de Operación Escudo Realizadas"/>
    <s v="N.A."/>
    <n v="40"/>
    <n v="10"/>
    <n v="10"/>
    <n v="1"/>
    <s v="N.A."/>
  </r>
  <r>
    <x v="2"/>
    <s v="Interés Público"/>
    <s v="OE3"/>
    <s v="ODS10"/>
    <x v="7"/>
    <s v="Acciones de Seguridad y Convivencia Ciudadana"/>
    <s v="Jornadas de Capacitación en Seguridad y Convivencia"/>
    <s v="N.A."/>
    <n v="20"/>
    <n v="5"/>
    <n v="5"/>
    <n v="1"/>
    <s v="N.A."/>
  </r>
  <r>
    <x v="2"/>
    <s v="Interés Público"/>
    <s v="OE2"/>
    <s v="ODS16"/>
    <x v="8"/>
    <s v="Atención integral a población Víctima del Conflicto armado"/>
    <s v="Número de atención a usuarios con condición de víctimas del conflicto armado"/>
    <n v="1106"/>
    <n v="1500"/>
    <n v="375"/>
    <n v="364"/>
    <n v="0.97066666666666668"/>
    <s v="N.A."/>
  </r>
  <r>
    <x v="2"/>
    <s v="Interés Público"/>
    <s v="OE3"/>
    <s v="ODS16"/>
    <x v="8"/>
    <s v="Capacitación a población Víctima del Conflicto Armado"/>
    <s v="Número de jornadas de capacitación a población Víctima del Conflicto Armado "/>
    <s v="N.A."/>
    <n v="8"/>
    <n v="2"/>
    <n v="2"/>
    <n v="1"/>
    <s v="N.A."/>
  </r>
  <r>
    <x v="2"/>
    <s v="Interés Público"/>
    <s v="OE3"/>
    <s v="ODS16"/>
    <x v="8"/>
    <s v="Campañas de Promoción de Derechos de las Víctimas del Conflicto Armado"/>
    <s v="Número de Campañas de Promoción de Derechos de las Víctimas del Conflicto Armado"/>
    <s v="N.A."/>
    <n v="8"/>
    <n v="2"/>
    <n v="2"/>
    <n v="1"/>
    <s v="N.A."/>
  </r>
  <r>
    <x v="3"/>
    <s v="Derechos Humanos"/>
    <s v="OE4"/>
    <s v="ODS16"/>
    <x v="9"/>
    <s v="Fomentar la creación de veedurías ciudadanas en la ciudad de Montería"/>
    <s v="% de Atención a solicitudes de Conformación de Veedurías Ciudadanas"/>
    <n v="1"/>
    <n v="1"/>
    <n v="1"/>
    <n v="1"/>
    <n v="1"/>
    <s v="N.A."/>
  </r>
  <r>
    <x v="2"/>
    <s v="Interés Público"/>
    <s v="OE3"/>
    <s v="ODS4"/>
    <x v="10"/>
    <s v="Diseñar una estrategia de comunicaciones "/>
    <s v="Estrategia de Comunicación Institucional"/>
    <s v="N.A."/>
    <n v="1"/>
    <n v="1"/>
    <n v="1"/>
    <n v="1"/>
    <s v="N.A.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093C02-B892-492B-A481-082DBB40C783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6">
  <location ref="A9:B21" firstHeaderRow="1" firstDataRow="1" firstDataCol="1"/>
  <pivotFields count="13">
    <pivotField showAll="0"/>
    <pivotField showAll="0"/>
    <pivotField showAll="0"/>
    <pivotField showAll="0"/>
    <pivotField axis="axisRow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dataField="1" numFmtId="9" showAll="0"/>
    <pivotField showAll="0"/>
  </pivotFields>
  <rowFields count="1">
    <field x="4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Promedio de % de Cumplimiento" fld="11" subtotal="average" baseField="0" baseItem="0" numFmtId="9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CE0376-DFC6-4E11-B4E1-18948F5E9AC9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5">
  <location ref="A59:B71" firstHeaderRow="1" firstDataRow="1" firstDataCol="1"/>
  <pivotFields count="13">
    <pivotField showAll="0"/>
    <pivotField showAll="0"/>
    <pivotField showAll="0"/>
    <pivotField showAll="0"/>
    <pivotField axis="axisRow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dataField="1" numFmtId="9" showAll="0"/>
    <pivotField showAll="0"/>
  </pivotFields>
  <rowFields count="1">
    <field x="4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Promedio de % de Cumplimiento" fld="11" subtotal="average" baseField="0" baseItem="0" numFmtId="9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EC39D8-CC50-42DE-B6A3-9EEDD745B69F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>
  <location ref="A1:B6" firstHeaderRow="1" firstDataRow="1" firstDataCol="1"/>
  <pivotFields count="13">
    <pivotField axis="axisRow" showAll="0">
      <items count="5">
        <item x="3"/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9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Promedio de % de Cumplimiento" fld="11" subtotal="average" baseField="0" baseItem="0" numFmtId="9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C039D4-9A29-4C19-A891-36CEA72B6456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5">
  <location ref="A38:B54" firstHeaderRow="1" firstDataRow="1" firstDataCol="1"/>
  <pivotFields count="13">
    <pivotField axis="axisRow" showAll="0">
      <items count="5">
        <item x="3"/>
        <item x="0"/>
        <item x="1"/>
        <item x="2"/>
        <item t="default"/>
      </items>
    </pivotField>
    <pivotField showAll="0"/>
    <pivotField showAll="0"/>
    <pivotField showAll="0"/>
    <pivotField axis="axisRow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dataField="1" numFmtId="9" showAll="0"/>
    <pivotField showAll="0"/>
  </pivotFields>
  <rowFields count="2">
    <field x="0"/>
    <field x="4"/>
  </rowFields>
  <rowItems count="16">
    <i>
      <x/>
    </i>
    <i r="1">
      <x v="4"/>
    </i>
    <i r="1">
      <x v="5"/>
    </i>
    <i r="1">
      <x v="9"/>
    </i>
    <i>
      <x v="1"/>
    </i>
    <i r="1">
      <x/>
    </i>
    <i>
      <x v="2"/>
    </i>
    <i r="1">
      <x v="1"/>
    </i>
    <i r="1">
      <x v="3"/>
    </i>
    <i>
      <x v="3"/>
    </i>
    <i r="1">
      <x v="2"/>
    </i>
    <i r="1">
      <x v="6"/>
    </i>
    <i r="1">
      <x v="7"/>
    </i>
    <i r="1">
      <x v="8"/>
    </i>
    <i r="1">
      <x v="10"/>
    </i>
    <i t="grand">
      <x/>
    </i>
  </rowItems>
  <colItems count="1">
    <i/>
  </colItems>
  <dataFields count="1">
    <dataField name="Promedio de % de Cumplimiento" fld="11" subtotal="average" baseField="0" baseItem="0" numFmtId="9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B64A01-04FD-4CD4-AA50-EED6A7B2B3E5}" name="plan" displayName="plan" ref="A1:M34" totalsRowCount="1" headerRowDxfId="43" dataDxfId="42">
  <autoFilter ref="A1:M33" xr:uid="{0EDAF942-9C6B-4AC5-AA2D-4E1ACA70D656}"/>
  <sortState xmlns:xlrd2="http://schemas.microsoft.com/office/spreadsheetml/2017/richdata2" ref="A2:M33">
    <sortCondition ref="E1:E33"/>
  </sortState>
  <tableColumns count="13">
    <tableColumn id="1" xr3:uid="{44391FD1-378A-4B5A-A346-601137CE632C}" name="Línea Estratégica" totalsRowLabel="Total" dataDxfId="41" totalsRowDxfId="40"/>
    <tableColumn id="9" xr3:uid="{8734D860-1C83-4BE4-BF55-1317C08E1E52}" name="Unidad Responsable" dataDxfId="39" totalsRowDxfId="38"/>
    <tableColumn id="2" xr3:uid="{29CAA2D4-AB02-4499-A2DB-C4B2E6933B99}" name="Objetivo Estratégico" dataDxfId="37" totalsRowDxfId="36"/>
    <tableColumn id="6" xr3:uid="{DF07082D-72E5-47C0-9F78-3312A697DEB2}" name="Alineación ODS" dataDxfId="35" totalsRowDxfId="34"/>
    <tableColumn id="7" xr3:uid="{57B334E4-8385-42BD-955A-4528A6DE1A0A}" name="Programa" dataDxfId="33" totalsRowDxfId="32"/>
    <tableColumn id="8" xr3:uid="{EFEE90BF-E064-4008-936F-CAF2DAE47190}" name="Actividad" dataDxfId="31" totalsRowDxfId="30"/>
    <tableColumn id="10" xr3:uid="{222016D1-EE2A-4CD1-BA1F-FB70D8D36271}" name="Indicador" dataDxfId="29" totalsRowDxfId="28"/>
    <tableColumn id="12" xr3:uid="{ABC6DAA5-6A34-4A33-9B5B-40542A2BFD12}" name="Línea Base" dataDxfId="27" totalsRowDxfId="26"/>
    <tableColumn id="13" xr3:uid="{63F4F14A-F9C9-4813-814B-CC85D217DDA8}" name="Meta Cuatrienio" dataDxfId="25" totalsRowDxfId="24"/>
    <tableColumn id="3" xr3:uid="{D6AB9299-C5EC-4829-BBEE-EB85BD9DA7D7}" name="Meta 2024" dataDxfId="23" totalsRowDxfId="22">
      <calculatedColumnFormula>+plan[[#This Row],[Meta Cuatrienio]]/4</calculatedColumnFormula>
    </tableColumn>
    <tableColumn id="4" xr3:uid="{FD1A4A5F-AE01-4557-BC5B-935DAB227F6A}" name="Resultado 2024" dataDxfId="21" totalsRowDxfId="20"/>
    <tableColumn id="5" xr3:uid="{88C9FBE6-96DD-48FF-BFCE-07EE2453C9AE}" name="% de Cumplimiento" totalsRowFunction="average" dataDxfId="19" totalsRowDxfId="18"/>
    <tableColumn id="11" xr3:uid="{DE3280E1-E457-44B4-B3B6-7D10DDB9B1C6}" name="Observación" dataDxfId="17" totalsRowDxfId="1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58700E9-4AEC-4C88-83DD-DE1B8CF1F9D5}" name="Tabla2" displayName="Tabla2" ref="A1:F24" totalsRowCount="1" headerRowDxfId="15" dataDxfId="14">
  <autoFilter ref="A1:F23" xr:uid="{458700E9-4AEC-4C88-83DD-DE1B8CF1F9D5}"/>
  <tableColumns count="6">
    <tableColumn id="1" xr3:uid="{62B0475F-8F02-4B14-892C-7B5FD7C06634}" name="Programa" totalsRowLabel="Total" dataDxfId="13" totalsRowDxfId="12"/>
    <tableColumn id="2" xr3:uid="{FC6EB075-3F38-4964-B5D7-A9752E39495C}" name="Indicador" dataDxfId="11" totalsRowDxfId="10"/>
    <tableColumn id="3" xr3:uid="{2151BFFA-DE66-4250-A384-A9749D8D93AE}" name="Cantidad" dataDxfId="9" totalsRowDxfId="8"/>
    <tableColumn id="4" xr3:uid="{87C4C80E-26B0-49A8-8CFF-C86BAEE41018}" name="Entregadas" dataDxfId="7" totalsRowDxfId="6"/>
    <tableColumn id="5" xr3:uid="{B0EF5FA9-A0D9-417B-93C9-E6EBDB5037D8}" name="Alcance estimado" totalsRowFunction="sum" dataDxfId="5" totalsRowDxfId="4"/>
    <tableColumn id="6" xr3:uid="{816F9211-1425-49CB-93B1-AAC6A7738EBB}" name="Pendiente entrega" totalsRowFunction="sum" dataDxfId="3" totalsRowDxf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AD2CA89-6C2B-49EB-A401-7DE62E014775}" name="Tabla3" displayName="Tabla3" ref="J1:K13" totalsRowCount="1">
  <autoFilter ref="J1:K12" xr:uid="{9AD2CA89-6C2B-49EB-A401-7DE62E014775}"/>
  <tableColumns count="2">
    <tableColumn id="1" xr3:uid="{E33951AB-FE97-47E1-918D-8B8FAE4C76A9}" name="Programa" totalsRowLabel="Total" dataDxfId="1" totalsRowDxfId="0"/>
    <tableColumn id="2" xr3:uid="{7843041B-0E9F-4E94-92A2-8B7122079066}" name="Alcance" totalsRowFunction="su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1.xml"/><Relationship Id="rId4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B5EAF-D30D-48BA-A3C7-08B6E962AB84}">
  <dimension ref="A1:T39"/>
  <sheetViews>
    <sheetView tabSelected="1" topLeftCell="A30" zoomScale="70" zoomScaleNormal="70" workbookViewId="0">
      <selection activeCell="F2" sqref="F2:F33"/>
    </sheetView>
  </sheetViews>
  <sheetFormatPr baseColWidth="10" defaultColWidth="11.42578125" defaultRowHeight="71.25" customHeight="1" x14ac:dyDescent="0.25"/>
  <cols>
    <col min="1" max="1" width="28.42578125" style="3" bestFit="1" customWidth="1"/>
    <col min="2" max="2" width="28.42578125" style="3" customWidth="1"/>
    <col min="3" max="3" width="20.42578125" style="3" customWidth="1"/>
    <col min="4" max="4" width="18.85546875" style="3" customWidth="1"/>
    <col min="5" max="5" width="24.85546875" style="3" bestFit="1" customWidth="1"/>
    <col min="6" max="7" width="39.5703125" style="3" customWidth="1"/>
    <col min="9" max="9" width="13" style="3" customWidth="1"/>
    <col min="10" max="10" width="11.42578125" style="3"/>
    <col min="11" max="11" width="17" style="3" customWidth="1"/>
    <col min="12" max="12" width="16.85546875" style="3" customWidth="1"/>
    <col min="13" max="13" width="23.140625" style="4" customWidth="1"/>
    <col min="14" max="16" width="14.140625" style="3" customWidth="1"/>
    <col min="17" max="17" width="8.5703125" style="3" customWidth="1"/>
    <col min="18" max="18" width="11.42578125" style="3"/>
    <col min="19" max="19" width="42.28515625" style="3" customWidth="1"/>
    <col min="20" max="20" width="42.28515625" style="4" bestFit="1" customWidth="1"/>
    <col min="21" max="16384" width="11.42578125" style="3"/>
  </cols>
  <sheetData>
    <row r="1" spans="1:20" ht="71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S1" s="4"/>
      <c r="T1" s="3"/>
    </row>
    <row r="2" spans="1:20" ht="71.25" customHeight="1" x14ac:dyDescent="0.25">
      <c r="A2" s="5" t="s">
        <v>13</v>
      </c>
      <c r="B2" s="5" t="s">
        <v>14</v>
      </c>
      <c r="C2" s="3" t="s">
        <v>15</v>
      </c>
      <c r="D2" s="3" t="s">
        <v>16</v>
      </c>
      <c r="E2" s="5" t="s">
        <v>17</v>
      </c>
      <c r="F2" s="5" t="s">
        <v>18</v>
      </c>
      <c r="G2" s="5" t="s">
        <v>19</v>
      </c>
      <c r="H2" s="3">
        <v>4</v>
      </c>
      <c r="I2" s="3">
        <v>4</v>
      </c>
      <c r="J2" s="3">
        <f>+plan[[#This Row],[Meta Cuatrienio]]/4</f>
        <v>1</v>
      </c>
      <c r="K2" s="3">
        <v>1</v>
      </c>
      <c r="L2" s="6">
        <v>1</v>
      </c>
      <c r="M2" s="5" t="s">
        <v>20</v>
      </c>
      <c r="T2" s="3"/>
    </row>
    <row r="3" spans="1:20" ht="71.25" customHeight="1" x14ac:dyDescent="0.25">
      <c r="A3" s="5" t="s">
        <v>13</v>
      </c>
      <c r="B3" s="5" t="s">
        <v>14</v>
      </c>
      <c r="C3" s="3" t="s">
        <v>15</v>
      </c>
      <c r="D3" s="3" t="s">
        <v>16</v>
      </c>
      <c r="E3" s="5" t="s">
        <v>17</v>
      </c>
      <c r="F3" s="5" t="s">
        <v>21</v>
      </c>
      <c r="G3" s="5" t="s">
        <v>22</v>
      </c>
      <c r="H3" s="3" t="s">
        <v>20</v>
      </c>
      <c r="I3" s="3">
        <v>1</v>
      </c>
      <c r="J3" s="3">
        <v>1</v>
      </c>
      <c r="K3" s="3">
        <v>1</v>
      </c>
      <c r="L3" s="6">
        <f>+plan[[#This Row],[Resultado 2024]]/plan[[#This Row],[Meta 2024]]</f>
        <v>1</v>
      </c>
      <c r="M3" s="5" t="s">
        <v>20</v>
      </c>
      <c r="T3" s="3"/>
    </row>
    <row r="4" spans="1:20" ht="71.25" customHeight="1" x14ac:dyDescent="0.25">
      <c r="A4" s="5" t="s">
        <v>13</v>
      </c>
      <c r="B4" s="5" t="s">
        <v>14</v>
      </c>
      <c r="C4" s="3" t="s">
        <v>15</v>
      </c>
      <c r="D4" s="3" t="s">
        <v>16</v>
      </c>
      <c r="E4" s="5" t="s">
        <v>17</v>
      </c>
      <c r="F4" s="5" t="s">
        <v>23</v>
      </c>
      <c r="G4" s="5" t="s">
        <v>24</v>
      </c>
      <c r="H4" s="3">
        <v>5</v>
      </c>
      <c r="I4" s="3">
        <v>4</v>
      </c>
      <c r="J4" s="3">
        <f>+plan[[#This Row],[Meta Cuatrienio]]/4</f>
        <v>1</v>
      </c>
      <c r="K4" s="3">
        <v>1</v>
      </c>
      <c r="L4" s="6">
        <f>+plan[[#This Row],[Resultado 2024]]/plan[[#This Row],[Meta 2024]]</f>
        <v>1</v>
      </c>
      <c r="M4" s="5" t="s">
        <v>20</v>
      </c>
      <c r="T4" s="3"/>
    </row>
    <row r="5" spans="1:20" ht="71.25" customHeight="1" x14ac:dyDescent="0.25">
      <c r="A5" s="5" t="s">
        <v>61</v>
      </c>
      <c r="B5" s="5" t="s">
        <v>105</v>
      </c>
      <c r="C5" s="3" t="s">
        <v>53</v>
      </c>
      <c r="D5" s="3" t="s">
        <v>16</v>
      </c>
      <c r="E5" s="5" t="s">
        <v>106</v>
      </c>
      <c r="F5" s="5" t="s">
        <v>107</v>
      </c>
      <c r="G5" s="5" t="s">
        <v>108</v>
      </c>
      <c r="H5" s="3" t="s">
        <v>20</v>
      </c>
      <c r="I5" s="3">
        <v>24</v>
      </c>
      <c r="J5" s="3">
        <f>+plan[[#This Row],[Meta Cuatrienio]]/4</f>
        <v>6</v>
      </c>
      <c r="K5" s="3">
        <v>11</v>
      </c>
      <c r="L5" s="6">
        <v>1</v>
      </c>
      <c r="M5" s="5" t="s">
        <v>20</v>
      </c>
      <c r="T5" s="3"/>
    </row>
    <row r="6" spans="1:20" ht="71.25" customHeight="1" x14ac:dyDescent="0.25">
      <c r="A6" s="5" t="s">
        <v>25</v>
      </c>
      <c r="B6" s="5" t="s">
        <v>26</v>
      </c>
      <c r="C6" s="3" t="s">
        <v>27</v>
      </c>
      <c r="D6" s="3" t="s">
        <v>16</v>
      </c>
      <c r="E6" s="5" t="s">
        <v>28</v>
      </c>
      <c r="F6" s="5" t="s">
        <v>29</v>
      </c>
      <c r="G6" s="5" t="s">
        <v>30</v>
      </c>
      <c r="H6" s="3">
        <v>1716</v>
      </c>
      <c r="I6" s="3">
        <v>1800</v>
      </c>
      <c r="J6" s="3">
        <f>+plan[[#This Row],[Meta Cuatrienio]]/4</f>
        <v>450</v>
      </c>
      <c r="K6" s="3">
        <v>216</v>
      </c>
      <c r="L6" s="7">
        <f>+plan[[#This Row],[Resultado 2024]]/plan[[#This Row],[Meta 2024]]</f>
        <v>0.48</v>
      </c>
      <c r="M6" s="5" t="s">
        <v>20</v>
      </c>
      <c r="T6" s="3"/>
    </row>
    <row r="7" spans="1:20" ht="71.25" customHeight="1" x14ac:dyDescent="0.25">
      <c r="A7" s="5" t="s">
        <v>25</v>
      </c>
      <c r="B7" s="5" t="s">
        <v>26</v>
      </c>
      <c r="C7" s="3" t="s">
        <v>27</v>
      </c>
      <c r="D7" s="3" t="s">
        <v>16</v>
      </c>
      <c r="E7" s="5" t="s">
        <v>28</v>
      </c>
      <c r="F7" s="5" t="s">
        <v>31</v>
      </c>
      <c r="G7" s="5" t="s">
        <v>32</v>
      </c>
      <c r="H7" s="3">
        <v>4852</v>
      </c>
      <c r="I7" s="3">
        <v>5000</v>
      </c>
      <c r="J7" s="3">
        <f>+plan[[#This Row],[Meta Cuatrienio]]/4</f>
        <v>1250</v>
      </c>
      <c r="K7" s="3">
        <v>448</v>
      </c>
      <c r="L7" s="7">
        <f>+plan[[#This Row],[Resultado 2024]]/plan[[#This Row],[Meta 2024]]</f>
        <v>0.3584</v>
      </c>
      <c r="M7" s="5" t="s">
        <v>20</v>
      </c>
      <c r="T7" s="3"/>
    </row>
    <row r="8" spans="1:20" ht="71.25" customHeight="1" x14ac:dyDescent="0.25">
      <c r="A8" s="5" t="s">
        <v>25</v>
      </c>
      <c r="B8" s="5" t="s">
        <v>26</v>
      </c>
      <c r="C8" s="3" t="s">
        <v>53</v>
      </c>
      <c r="D8" s="3" t="s">
        <v>16</v>
      </c>
      <c r="E8" s="5" t="s">
        <v>28</v>
      </c>
      <c r="F8" s="5" t="s">
        <v>54</v>
      </c>
      <c r="G8" s="5" t="s">
        <v>55</v>
      </c>
      <c r="H8" s="3" t="s">
        <v>20</v>
      </c>
      <c r="I8" s="3">
        <v>1</v>
      </c>
      <c r="J8" s="3">
        <v>1</v>
      </c>
      <c r="K8" s="3">
        <v>1</v>
      </c>
      <c r="L8" s="7">
        <f>+plan[[#This Row],[Resultado 2024]]/plan[[#This Row],[Meta 2024]]</f>
        <v>1</v>
      </c>
      <c r="M8" s="5" t="s">
        <v>20</v>
      </c>
      <c r="T8" s="3"/>
    </row>
    <row r="9" spans="1:20" ht="71.25" customHeight="1" x14ac:dyDescent="0.25">
      <c r="A9" s="5" t="s">
        <v>25</v>
      </c>
      <c r="B9" s="5" t="s">
        <v>26</v>
      </c>
      <c r="C9" s="3" t="s">
        <v>56</v>
      </c>
      <c r="D9" s="3" t="s">
        <v>16</v>
      </c>
      <c r="E9" s="5" t="s">
        <v>28</v>
      </c>
      <c r="F9" s="5" t="s">
        <v>57</v>
      </c>
      <c r="G9" s="5" t="s">
        <v>58</v>
      </c>
      <c r="H9" s="3">
        <v>40</v>
      </c>
      <c r="I9" s="3">
        <v>80</v>
      </c>
      <c r="J9" s="3">
        <f>+plan[[#This Row],[Meta Cuatrienio]]/4</f>
        <v>20</v>
      </c>
      <c r="K9" s="3">
        <v>20</v>
      </c>
      <c r="L9" s="7">
        <f>+plan[[#This Row],[Resultado 2024]]/plan[[#This Row],[Meta 2024]]</f>
        <v>1</v>
      </c>
      <c r="M9" s="5" t="s">
        <v>20</v>
      </c>
      <c r="T9" s="3"/>
    </row>
    <row r="10" spans="1:20" ht="71.25" customHeight="1" x14ac:dyDescent="0.25">
      <c r="A10" s="5" t="s">
        <v>25</v>
      </c>
      <c r="B10" s="5" t="s">
        <v>26</v>
      </c>
      <c r="C10" s="3" t="s">
        <v>35</v>
      </c>
      <c r="D10" s="5" t="s">
        <v>16</v>
      </c>
      <c r="E10" s="5" t="s">
        <v>28</v>
      </c>
      <c r="F10" s="5" t="s">
        <v>59</v>
      </c>
      <c r="G10" s="5" t="s">
        <v>60</v>
      </c>
      <c r="H10" s="3" t="s">
        <v>20</v>
      </c>
      <c r="I10" s="3">
        <v>120</v>
      </c>
      <c r="J10" s="3">
        <v>13</v>
      </c>
      <c r="K10" s="3">
        <v>13</v>
      </c>
      <c r="L10" s="7">
        <f>+plan[[#This Row],[Resultado 2024]]/plan[[#This Row],[Meta 2024]]</f>
        <v>1</v>
      </c>
      <c r="M10" s="5" t="s">
        <v>20</v>
      </c>
      <c r="T10" s="3"/>
    </row>
    <row r="11" spans="1:20" ht="71.25" customHeight="1" x14ac:dyDescent="0.25">
      <c r="A11" s="5" t="s">
        <v>25</v>
      </c>
      <c r="B11" s="5" t="s">
        <v>26</v>
      </c>
      <c r="C11" s="3" t="s">
        <v>53</v>
      </c>
      <c r="D11" s="3" t="s">
        <v>16</v>
      </c>
      <c r="E11" s="5" t="s">
        <v>28</v>
      </c>
      <c r="F11" s="5" t="s">
        <v>109</v>
      </c>
      <c r="G11" s="5" t="s">
        <v>110</v>
      </c>
      <c r="H11" s="3" t="s">
        <v>20</v>
      </c>
      <c r="I11" s="6">
        <v>1</v>
      </c>
      <c r="J11" s="6">
        <v>1</v>
      </c>
      <c r="K11" s="3">
        <v>15</v>
      </c>
      <c r="L11" s="7">
        <v>1</v>
      </c>
      <c r="M11" s="5" t="s">
        <v>20</v>
      </c>
      <c r="T11" s="3"/>
    </row>
    <row r="12" spans="1:20" ht="71.25" customHeight="1" x14ac:dyDescent="0.25">
      <c r="A12" s="5" t="s">
        <v>61</v>
      </c>
      <c r="B12" s="5" t="s">
        <v>34</v>
      </c>
      <c r="C12" s="3" t="s">
        <v>62</v>
      </c>
      <c r="D12" s="3" t="s">
        <v>16</v>
      </c>
      <c r="E12" s="5" t="s">
        <v>63</v>
      </c>
      <c r="F12" s="5" t="s">
        <v>64</v>
      </c>
      <c r="G12" s="5" t="s">
        <v>65</v>
      </c>
      <c r="H12" s="3" t="s">
        <v>20</v>
      </c>
      <c r="I12" s="3">
        <v>4</v>
      </c>
      <c r="J12" s="3">
        <f>+plan[[#This Row],[Meta Cuatrienio]]/4</f>
        <v>1</v>
      </c>
      <c r="K12" s="3">
        <v>2</v>
      </c>
      <c r="L12" s="6">
        <v>1</v>
      </c>
      <c r="M12" s="5" t="s">
        <v>20</v>
      </c>
      <c r="T12" s="3"/>
    </row>
    <row r="13" spans="1:20" ht="71.25" customHeight="1" x14ac:dyDescent="0.25">
      <c r="A13" s="5" t="s">
        <v>33</v>
      </c>
      <c r="B13" s="5" t="s">
        <v>34</v>
      </c>
      <c r="C13" s="3" t="s">
        <v>27</v>
      </c>
      <c r="D13" s="3" t="s">
        <v>66</v>
      </c>
      <c r="E13" s="5" t="s">
        <v>67</v>
      </c>
      <c r="F13" s="5" t="s">
        <v>68</v>
      </c>
      <c r="G13" s="5" t="s">
        <v>69</v>
      </c>
      <c r="H13" s="3" t="s">
        <v>20</v>
      </c>
      <c r="I13" s="3">
        <v>8</v>
      </c>
      <c r="J13" s="3">
        <f>+plan[[#This Row],[Meta Cuatrienio]]/4</f>
        <v>2</v>
      </c>
      <c r="K13" s="3">
        <v>3</v>
      </c>
      <c r="L13" s="7">
        <v>1</v>
      </c>
      <c r="M13" s="5" t="s">
        <v>20</v>
      </c>
      <c r="T13" s="3"/>
    </row>
    <row r="14" spans="1:20" ht="71.25" customHeight="1" x14ac:dyDescent="0.25">
      <c r="A14" s="5" t="s">
        <v>33</v>
      </c>
      <c r="B14" s="5" t="s">
        <v>34</v>
      </c>
      <c r="C14" s="3" t="s">
        <v>56</v>
      </c>
      <c r="D14" s="3" t="s">
        <v>70</v>
      </c>
      <c r="E14" s="5" t="s">
        <v>67</v>
      </c>
      <c r="F14" s="5" t="s">
        <v>71</v>
      </c>
      <c r="G14" s="5" t="s">
        <v>72</v>
      </c>
      <c r="H14" s="3" t="s">
        <v>20</v>
      </c>
      <c r="I14" s="3">
        <v>80</v>
      </c>
      <c r="J14" s="3">
        <v>30</v>
      </c>
      <c r="K14" s="3">
        <v>30</v>
      </c>
      <c r="L14" s="7">
        <v>1</v>
      </c>
      <c r="M14" s="5" t="s">
        <v>20</v>
      </c>
      <c r="T14" s="3"/>
    </row>
    <row r="15" spans="1:20" ht="71.25" customHeight="1" x14ac:dyDescent="0.25">
      <c r="A15" s="5" t="s">
        <v>33</v>
      </c>
      <c r="B15" s="5" t="s">
        <v>34</v>
      </c>
      <c r="C15" s="3" t="s">
        <v>46</v>
      </c>
      <c r="D15" s="3" t="s">
        <v>73</v>
      </c>
      <c r="E15" s="5" t="s">
        <v>67</v>
      </c>
      <c r="F15" s="5" t="s">
        <v>74</v>
      </c>
      <c r="G15" s="5" t="s">
        <v>75</v>
      </c>
      <c r="H15" s="3" t="s">
        <v>20</v>
      </c>
      <c r="I15" s="3">
        <v>1</v>
      </c>
      <c r="J15" s="3">
        <v>1</v>
      </c>
      <c r="K15" s="3">
        <v>1</v>
      </c>
      <c r="L15" s="6">
        <f>+plan[[#This Row],[Resultado 2024]]/plan[[#This Row],[Meta 2024]]</f>
        <v>1</v>
      </c>
      <c r="M15" s="5" t="s">
        <v>20</v>
      </c>
      <c r="T15" s="3"/>
    </row>
    <row r="16" spans="1:20" ht="71.25" customHeight="1" x14ac:dyDescent="0.25">
      <c r="A16" s="5" t="s">
        <v>33</v>
      </c>
      <c r="B16" s="5" t="s">
        <v>34</v>
      </c>
      <c r="C16" s="3" t="s">
        <v>35</v>
      </c>
      <c r="D16" s="3" t="s">
        <v>36</v>
      </c>
      <c r="E16" s="5" t="s">
        <v>37</v>
      </c>
      <c r="F16" s="5" t="s">
        <v>38</v>
      </c>
      <c r="G16" s="5" t="s">
        <v>39</v>
      </c>
      <c r="H16" s="6">
        <v>1</v>
      </c>
      <c r="I16" s="6">
        <v>1</v>
      </c>
      <c r="J16" s="6">
        <v>1</v>
      </c>
      <c r="K16" s="6">
        <v>1</v>
      </c>
      <c r="L16" s="7">
        <f>+plan[[#This Row],[Resultado 2024]]/plan[[#This Row],[Meta 2024]]</f>
        <v>1</v>
      </c>
      <c r="M16" s="5" t="s">
        <v>20</v>
      </c>
      <c r="T16" s="3"/>
    </row>
    <row r="17" spans="1:20" ht="71.25" customHeight="1" x14ac:dyDescent="0.25">
      <c r="A17" s="5" t="s">
        <v>33</v>
      </c>
      <c r="B17" s="5" t="s">
        <v>34</v>
      </c>
      <c r="C17" s="3" t="s">
        <v>35</v>
      </c>
      <c r="D17" s="3" t="s">
        <v>36</v>
      </c>
      <c r="E17" s="5" t="s">
        <v>37</v>
      </c>
      <c r="F17" s="5" t="s">
        <v>40</v>
      </c>
      <c r="G17" s="5" t="s">
        <v>41</v>
      </c>
      <c r="H17" s="3">
        <v>2764</v>
      </c>
      <c r="I17" s="3">
        <v>3000</v>
      </c>
      <c r="J17" s="3">
        <f>+plan[[#This Row],[Meta Cuatrienio]]/4</f>
        <v>750</v>
      </c>
      <c r="K17" s="3">
        <v>492</v>
      </c>
      <c r="L17" s="7">
        <f>+plan[[#This Row],[Resultado 2024]]/plan[[#This Row],[Meta 2024]]</f>
        <v>0.65600000000000003</v>
      </c>
      <c r="M17" s="5" t="s">
        <v>20</v>
      </c>
      <c r="T17" s="3"/>
    </row>
    <row r="18" spans="1:20" ht="71.25" customHeight="1" x14ac:dyDescent="0.25">
      <c r="A18" s="5" t="s">
        <v>33</v>
      </c>
      <c r="B18" s="5" t="s">
        <v>34</v>
      </c>
      <c r="C18" s="3" t="s">
        <v>35</v>
      </c>
      <c r="D18" s="5" t="s">
        <v>16</v>
      </c>
      <c r="E18" s="5" t="s">
        <v>37</v>
      </c>
      <c r="F18" s="5" t="s">
        <v>42</v>
      </c>
      <c r="G18" s="5" t="s">
        <v>43</v>
      </c>
      <c r="H18" s="3">
        <v>4174</v>
      </c>
      <c r="I18" s="3">
        <v>4500</v>
      </c>
      <c r="J18" s="3">
        <f>+plan[[#This Row],[Meta Cuatrienio]]/4</f>
        <v>1125</v>
      </c>
      <c r="K18" s="3">
        <v>711</v>
      </c>
      <c r="L18" s="7">
        <f>+plan[[#This Row],[Resultado 2024]]/plan[[#This Row],[Meta 2024]]</f>
        <v>0.63200000000000001</v>
      </c>
      <c r="M18" s="5" t="s">
        <v>20</v>
      </c>
      <c r="T18" s="3"/>
    </row>
    <row r="19" spans="1:20" ht="71.25" customHeight="1" x14ac:dyDescent="0.25">
      <c r="A19" s="5" t="s">
        <v>33</v>
      </c>
      <c r="B19" s="5" t="s">
        <v>34</v>
      </c>
      <c r="C19" s="3" t="s">
        <v>35</v>
      </c>
      <c r="D19" s="3" t="s">
        <v>16</v>
      </c>
      <c r="E19" s="5" t="s">
        <v>37</v>
      </c>
      <c r="F19" s="5" t="s">
        <v>44</v>
      </c>
      <c r="G19" s="5" t="s">
        <v>45</v>
      </c>
      <c r="H19" s="3">
        <v>1414</v>
      </c>
      <c r="I19" s="3">
        <v>1500</v>
      </c>
      <c r="J19" s="3">
        <f>+plan[[#This Row],[Meta Cuatrienio]]/4</f>
        <v>375</v>
      </c>
      <c r="K19" s="3">
        <v>127</v>
      </c>
      <c r="L19" s="7">
        <f>+plan[[#This Row],[Resultado 2024]]/plan[[#This Row],[Meta 2024]]</f>
        <v>0.33866666666666667</v>
      </c>
      <c r="M19" s="5" t="s">
        <v>20</v>
      </c>
      <c r="T19" s="3"/>
    </row>
    <row r="20" spans="1:20" ht="71.25" customHeight="1" x14ac:dyDescent="0.25">
      <c r="A20" s="5" t="s">
        <v>33</v>
      </c>
      <c r="B20" s="5" t="s">
        <v>34</v>
      </c>
      <c r="C20" s="3" t="s">
        <v>56</v>
      </c>
      <c r="D20" s="3" t="s">
        <v>36</v>
      </c>
      <c r="E20" s="5" t="s">
        <v>37</v>
      </c>
      <c r="F20" s="5" t="s">
        <v>76</v>
      </c>
      <c r="G20" s="5" t="s">
        <v>77</v>
      </c>
      <c r="H20" s="3">
        <v>54</v>
      </c>
      <c r="I20" s="3">
        <v>200</v>
      </c>
      <c r="J20" s="3">
        <v>30</v>
      </c>
      <c r="K20" s="3">
        <v>30</v>
      </c>
      <c r="L20" s="7">
        <v>1</v>
      </c>
      <c r="M20" s="5" t="s">
        <v>20</v>
      </c>
      <c r="T20" s="3"/>
    </row>
    <row r="21" spans="1:20" ht="71.25" customHeight="1" x14ac:dyDescent="0.25">
      <c r="A21" s="5" t="s">
        <v>33</v>
      </c>
      <c r="B21" s="5" t="s">
        <v>34</v>
      </c>
      <c r="C21" s="3" t="s">
        <v>56</v>
      </c>
      <c r="D21" s="3" t="s">
        <v>36</v>
      </c>
      <c r="E21" s="5" t="s">
        <v>37</v>
      </c>
      <c r="F21" s="5" t="s">
        <v>78</v>
      </c>
      <c r="G21" s="5" t="s">
        <v>79</v>
      </c>
      <c r="H21" s="3" t="s">
        <v>20</v>
      </c>
      <c r="I21" s="3">
        <v>24</v>
      </c>
      <c r="J21" s="3">
        <f>+plan[[#This Row],[Meta Cuatrienio]]/4</f>
        <v>6</v>
      </c>
      <c r="K21" s="3">
        <v>13</v>
      </c>
      <c r="L21" s="7">
        <v>1</v>
      </c>
      <c r="M21" s="5" t="s">
        <v>20</v>
      </c>
      <c r="T21" s="3"/>
    </row>
    <row r="22" spans="1:20" ht="71.25" customHeight="1" x14ac:dyDescent="0.25">
      <c r="A22" s="5" t="s">
        <v>25</v>
      </c>
      <c r="B22" s="5" t="s">
        <v>26</v>
      </c>
      <c r="C22" s="3" t="s">
        <v>53</v>
      </c>
      <c r="D22" s="3" t="s">
        <v>80</v>
      </c>
      <c r="E22" s="5" t="s">
        <v>81</v>
      </c>
      <c r="F22" s="5" t="s">
        <v>82</v>
      </c>
      <c r="G22" s="5" t="s">
        <v>83</v>
      </c>
      <c r="H22" s="3" t="s">
        <v>20</v>
      </c>
      <c r="I22" s="3">
        <v>4</v>
      </c>
      <c r="J22" s="3">
        <f>+plan[[#This Row],[Meta Cuatrienio]]/4</f>
        <v>1</v>
      </c>
      <c r="K22" s="3">
        <v>1</v>
      </c>
      <c r="L22" s="7">
        <f>+plan[[#This Row],[Resultado 2024]]/plan[[#This Row],[Meta 2024]]</f>
        <v>1</v>
      </c>
      <c r="M22" s="5" t="s">
        <v>20</v>
      </c>
      <c r="T22" s="3"/>
    </row>
    <row r="23" spans="1:20" ht="71.25" customHeight="1" x14ac:dyDescent="0.25">
      <c r="A23" s="5" t="s">
        <v>25</v>
      </c>
      <c r="B23" s="5" t="s">
        <v>26</v>
      </c>
      <c r="C23" s="3" t="s">
        <v>53</v>
      </c>
      <c r="D23" s="3" t="s">
        <v>80</v>
      </c>
      <c r="E23" s="5" t="s">
        <v>81</v>
      </c>
      <c r="F23" s="5" t="s">
        <v>84</v>
      </c>
      <c r="G23" s="5" t="s">
        <v>85</v>
      </c>
      <c r="H23" s="3" t="s">
        <v>20</v>
      </c>
      <c r="I23" s="3">
        <v>8</v>
      </c>
      <c r="J23" s="3">
        <f>+plan[[#This Row],[Meta Cuatrienio]]/4</f>
        <v>2</v>
      </c>
      <c r="K23" s="3">
        <v>2</v>
      </c>
      <c r="L23" s="7">
        <f>+plan[[#This Row],[Resultado 2024]]/plan[[#This Row],[Meta 2024]]</f>
        <v>1</v>
      </c>
      <c r="M23" s="5" t="s">
        <v>20</v>
      </c>
      <c r="T23" s="3"/>
    </row>
    <row r="24" spans="1:20" ht="71.25" customHeight="1" x14ac:dyDescent="0.25">
      <c r="A24" s="5" t="s">
        <v>25</v>
      </c>
      <c r="B24" s="5" t="s">
        <v>26</v>
      </c>
      <c r="C24" s="3" t="s">
        <v>53</v>
      </c>
      <c r="D24" s="3" t="s">
        <v>86</v>
      </c>
      <c r="E24" s="5" t="s">
        <v>81</v>
      </c>
      <c r="F24" s="5" t="s">
        <v>87</v>
      </c>
      <c r="G24" s="5" t="s">
        <v>88</v>
      </c>
      <c r="H24" s="3" t="s">
        <v>20</v>
      </c>
      <c r="I24" s="3">
        <v>40</v>
      </c>
      <c r="J24" s="3">
        <v>4</v>
      </c>
      <c r="K24" s="3">
        <v>4</v>
      </c>
      <c r="L24" s="7">
        <f>+plan[[#This Row],[Resultado 2024]]/plan[[#This Row],[Meta 2024]]</f>
        <v>1</v>
      </c>
      <c r="M24" s="5" t="s">
        <v>20</v>
      </c>
      <c r="T24" s="3"/>
    </row>
    <row r="25" spans="1:20" ht="71.25" customHeight="1" x14ac:dyDescent="0.25">
      <c r="A25" s="5" t="s">
        <v>25</v>
      </c>
      <c r="B25" s="5" t="s">
        <v>26</v>
      </c>
      <c r="C25" s="3" t="s">
        <v>53</v>
      </c>
      <c r="D25" s="3" t="s">
        <v>80</v>
      </c>
      <c r="E25" s="5" t="s">
        <v>81</v>
      </c>
      <c r="F25" s="5" t="s">
        <v>89</v>
      </c>
      <c r="G25" s="5" t="s">
        <v>90</v>
      </c>
      <c r="H25" s="3" t="s">
        <v>20</v>
      </c>
      <c r="I25" s="3">
        <v>40</v>
      </c>
      <c r="J25" s="3">
        <v>6</v>
      </c>
      <c r="K25" s="3">
        <v>6</v>
      </c>
      <c r="L25" s="7">
        <f>+plan[[#This Row],[Resultado 2024]]/plan[[#This Row],[Meta 2024]]</f>
        <v>1</v>
      </c>
      <c r="M25" s="5" t="s">
        <v>20</v>
      </c>
      <c r="T25" s="3"/>
    </row>
    <row r="26" spans="1:20" ht="71.25" customHeight="1" x14ac:dyDescent="0.25">
      <c r="A26" s="5" t="s">
        <v>25</v>
      </c>
      <c r="B26" s="5" t="s">
        <v>26</v>
      </c>
      <c r="C26" s="3" t="s">
        <v>91</v>
      </c>
      <c r="D26" s="3" t="s">
        <v>16</v>
      </c>
      <c r="E26" s="5" t="s">
        <v>92</v>
      </c>
      <c r="F26" s="5" t="s">
        <v>93</v>
      </c>
      <c r="G26" s="5" t="s">
        <v>94</v>
      </c>
      <c r="H26" s="6">
        <v>1</v>
      </c>
      <c r="I26" s="6">
        <v>1</v>
      </c>
      <c r="J26" s="6">
        <v>1</v>
      </c>
      <c r="K26" s="6">
        <v>1</v>
      </c>
      <c r="L26" s="7">
        <v>1</v>
      </c>
      <c r="M26" s="5" t="s">
        <v>20</v>
      </c>
      <c r="T26" s="3"/>
    </row>
    <row r="27" spans="1:20" ht="71.25" customHeight="1" x14ac:dyDescent="0.25">
      <c r="A27" s="5" t="s">
        <v>25</v>
      </c>
      <c r="B27" s="5" t="s">
        <v>26</v>
      </c>
      <c r="C27" s="3" t="s">
        <v>53</v>
      </c>
      <c r="D27" s="3" t="s">
        <v>70</v>
      </c>
      <c r="E27" s="5" t="s">
        <v>92</v>
      </c>
      <c r="F27" s="5" t="s">
        <v>95</v>
      </c>
      <c r="G27" s="5" t="s">
        <v>96</v>
      </c>
      <c r="H27" s="3" t="s">
        <v>20</v>
      </c>
      <c r="I27" s="3">
        <v>40</v>
      </c>
      <c r="J27" s="3">
        <f>+plan[[#This Row],[Meta Cuatrienio]]/4</f>
        <v>10</v>
      </c>
      <c r="K27" s="3">
        <v>10</v>
      </c>
      <c r="L27" s="7">
        <f>+plan[[#This Row],[Resultado 2024]]/plan[[#This Row],[Meta 2024]]</f>
        <v>1</v>
      </c>
      <c r="M27" s="5" t="s">
        <v>20</v>
      </c>
      <c r="T27" s="3"/>
    </row>
    <row r="28" spans="1:20" ht="71.25" customHeight="1" x14ac:dyDescent="0.25">
      <c r="A28" s="5" t="s">
        <v>25</v>
      </c>
      <c r="B28" s="5" t="s">
        <v>26</v>
      </c>
      <c r="C28" s="3" t="s">
        <v>56</v>
      </c>
      <c r="D28" s="3" t="s">
        <v>70</v>
      </c>
      <c r="E28" s="5" t="s">
        <v>92</v>
      </c>
      <c r="F28" s="5" t="s">
        <v>95</v>
      </c>
      <c r="G28" s="5" t="s">
        <v>97</v>
      </c>
      <c r="H28" s="3" t="s">
        <v>20</v>
      </c>
      <c r="I28" s="3">
        <v>20</v>
      </c>
      <c r="J28" s="3">
        <f>+plan[[#This Row],[Meta Cuatrienio]]/4</f>
        <v>5</v>
      </c>
      <c r="K28" s="3">
        <v>5</v>
      </c>
      <c r="L28" s="7">
        <f>+plan[[#This Row],[Resultado 2024]]/plan[[#This Row],[Meta 2024]]</f>
        <v>1</v>
      </c>
      <c r="M28" s="5" t="s">
        <v>20</v>
      </c>
      <c r="T28" s="3"/>
    </row>
    <row r="29" spans="1:20" ht="71.25" customHeight="1" x14ac:dyDescent="0.25">
      <c r="A29" s="5" t="s">
        <v>25</v>
      </c>
      <c r="B29" s="5" t="s">
        <v>26</v>
      </c>
      <c r="C29" s="3" t="s">
        <v>46</v>
      </c>
      <c r="D29" s="3" t="s">
        <v>16</v>
      </c>
      <c r="E29" s="5" t="s">
        <v>47</v>
      </c>
      <c r="F29" s="5" t="s">
        <v>48</v>
      </c>
      <c r="G29" s="5" t="s">
        <v>49</v>
      </c>
      <c r="H29" s="3">
        <v>1106</v>
      </c>
      <c r="I29" s="3">
        <v>1500</v>
      </c>
      <c r="J29" s="3">
        <f>+plan[[#This Row],[Meta Cuatrienio]]/4</f>
        <v>375</v>
      </c>
      <c r="K29" s="3">
        <v>364</v>
      </c>
      <c r="L29" s="7">
        <f>+plan[[#This Row],[Resultado 2024]]/plan[[#This Row],[Meta 2024]]</f>
        <v>0.97066666666666668</v>
      </c>
      <c r="M29" s="5" t="s">
        <v>20</v>
      </c>
      <c r="T29" s="3"/>
    </row>
    <row r="30" spans="1:20" ht="71.25" customHeight="1" x14ac:dyDescent="0.25">
      <c r="A30" s="5" t="s">
        <v>25</v>
      </c>
      <c r="B30" s="5" t="s">
        <v>26</v>
      </c>
      <c r="C30" s="3" t="s">
        <v>56</v>
      </c>
      <c r="D30" s="3" t="s">
        <v>16</v>
      </c>
      <c r="E30" s="5" t="s">
        <v>47</v>
      </c>
      <c r="F30" s="5" t="s">
        <v>98</v>
      </c>
      <c r="G30" s="5" t="s">
        <v>99</v>
      </c>
      <c r="H30" s="3" t="s">
        <v>20</v>
      </c>
      <c r="I30" s="3">
        <v>8</v>
      </c>
      <c r="J30" s="3">
        <f>+plan[[#This Row],[Meta Cuatrienio]]/4</f>
        <v>2</v>
      </c>
      <c r="K30" s="3">
        <v>2</v>
      </c>
      <c r="L30" s="7">
        <f>+plan[[#This Row],[Resultado 2024]]/plan[[#This Row],[Meta 2024]]</f>
        <v>1</v>
      </c>
      <c r="M30" s="5" t="s">
        <v>20</v>
      </c>
      <c r="T30" s="3"/>
    </row>
    <row r="31" spans="1:20" ht="71.25" customHeight="1" x14ac:dyDescent="0.25">
      <c r="A31" s="5" t="s">
        <v>25</v>
      </c>
      <c r="B31" s="5" t="s">
        <v>26</v>
      </c>
      <c r="C31" s="3" t="s">
        <v>56</v>
      </c>
      <c r="D31" s="3" t="s">
        <v>16</v>
      </c>
      <c r="E31" s="5" t="s">
        <v>47</v>
      </c>
      <c r="F31" s="5" t="s">
        <v>100</v>
      </c>
      <c r="G31" s="5" t="s">
        <v>101</v>
      </c>
      <c r="H31" s="3" t="s">
        <v>20</v>
      </c>
      <c r="I31" s="3">
        <v>8</v>
      </c>
      <c r="J31" s="3">
        <f>+plan[[#This Row],[Meta Cuatrienio]]/4</f>
        <v>2</v>
      </c>
      <c r="K31" s="3">
        <v>2</v>
      </c>
      <c r="L31" s="7">
        <f>+plan[[#This Row],[Resultado 2024]]/plan[[#This Row],[Meta 2024]]</f>
        <v>1</v>
      </c>
      <c r="M31" s="5" t="s">
        <v>20</v>
      </c>
      <c r="T31" s="3"/>
    </row>
    <row r="32" spans="1:20" ht="71.25" customHeight="1" x14ac:dyDescent="0.25">
      <c r="A32" s="5" t="s">
        <v>33</v>
      </c>
      <c r="B32" s="5" t="s">
        <v>34</v>
      </c>
      <c r="C32" s="3" t="s">
        <v>27</v>
      </c>
      <c r="D32" s="3" t="s">
        <v>16</v>
      </c>
      <c r="E32" s="5" t="s">
        <v>50</v>
      </c>
      <c r="F32" s="5" t="s">
        <v>51</v>
      </c>
      <c r="G32" s="5" t="s">
        <v>52</v>
      </c>
      <c r="H32" s="6">
        <v>1</v>
      </c>
      <c r="I32" s="6">
        <v>1</v>
      </c>
      <c r="J32" s="6">
        <v>1</v>
      </c>
      <c r="K32" s="6">
        <v>1</v>
      </c>
      <c r="L32" s="7">
        <f>+plan[[#This Row],[Resultado 2024]]/plan[[#This Row],[Meta 2024]]</f>
        <v>1</v>
      </c>
      <c r="M32" s="5" t="s">
        <v>20</v>
      </c>
      <c r="S32" s="4"/>
      <c r="T32" s="3"/>
    </row>
    <row r="33" spans="1:20" ht="71.25" customHeight="1" x14ac:dyDescent="0.25">
      <c r="A33" s="5" t="s">
        <v>25</v>
      </c>
      <c r="B33" s="5" t="s">
        <v>26</v>
      </c>
      <c r="C33" s="3" t="s">
        <v>56</v>
      </c>
      <c r="D33" s="3" t="s">
        <v>66</v>
      </c>
      <c r="E33" s="5" t="s">
        <v>102</v>
      </c>
      <c r="F33" s="5" t="s">
        <v>103</v>
      </c>
      <c r="G33" s="5" t="s">
        <v>104</v>
      </c>
      <c r="H33" s="3" t="s">
        <v>20</v>
      </c>
      <c r="I33" s="3">
        <v>1</v>
      </c>
      <c r="J33" s="3">
        <v>1</v>
      </c>
      <c r="K33" s="3">
        <v>1</v>
      </c>
      <c r="L33" s="7">
        <f>+plan[[#This Row],[Resultado 2024]]/plan[[#This Row],[Meta 2024]]</f>
        <v>1</v>
      </c>
      <c r="M33" s="5" t="s">
        <v>20</v>
      </c>
      <c r="S33" s="4"/>
      <c r="T33" s="3"/>
    </row>
    <row r="34" spans="1:20" ht="71.25" customHeight="1" x14ac:dyDescent="0.25">
      <c r="A34" s="5" t="s">
        <v>111</v>
      </c>
      <c r="B34" s="5"/>
      <c r="E34" s="5"/>
      <c r="F34" s="5"/>
      <c r="G34" s="5"/>
      <c r="H34" s="3"/>
      <c r="L34" s="6">
        <f>SUBTOTAL(101,plan[% de Cumplimiento])</f>
        <v>0.91986666666666661</v>
      </c>
      <c r="M34" s="3"/>
    </row>
    <row r="35" spans="1:20" customFormat="1" ht="71.25" customHeight="1" x14ac:dyDescent="0.25">
      <c r="A35" s="5"/>
      <c r="B35" s="5"/>
      <c r="C35" s="3"/>
      <c r="D35" s="3"/>
      <c r="E35" s="5"/>
      <c r="F35" s="5"/>
      <c r="G35" s="5"/>
      <c r="I35" s="3"/>
      <c r="J35" s="3"/>
      <c r="K35" s="3"/>
      <c r="L35" s="3"/>
      <c r="M35" s="4"/>
      <c r="N35" s="3"/>
      <c r="O35" s="3"/>
      <c r="P35" s="3"/>
      <c r="Q35" s="3"/>
      <c r="R35" s="3"/>
      <c r="S35" s="3"/>
      <c r="T35" s="4"/>
    </row>
    <row r="36" spans="1:20" customFormat="1" ht="71.25" customHeight="1" x14ac:dyDescent="0.25">
      <c r="A36" s="5"/>
      <c r="B36" s="5"/>
      <c r="C36" s="3"/>
      <c r="D36" s="3"/>
      <c r="E36" s="5"/>
      <c r="F36" s="5"/>
      <c r="G36" s="5"/>
      <c r="I36" s="3"/>
      <c r="J36" s="3"/>
      <c r="K36" s="3"/>
      <c r="L36" s="3"/>
      <c r="M36" s="4"/>
      <c r="N36" s="3"/>
      <c r="O36" s="3"/>
      <c r="P36" s="3"/>
      <c r="Q36" s="3"/>
      <c r="R36" s="3"/>
      <c r="S36" s="3"/>
      <c r="T36" s="4"/>
    </row>
    <row r="37" spans="1:20" customFormat="1" ht="71.25" customHeight="1" x14ac:dyDescent="0.25">
      <c r="A37" s="5"/>
      <c r="B37" s="5"/>
      <c r="C37" s="3"/>
      <c r="D37" s="3"/>
      <c r="E37" s="5"/>
      <c r="F37" s="5"/>
      <c r="G37" s="5"/>
      <c r="I37" s="3"/>
      <c r="J37" s="3"/>
      <c r="K37" s="3"/>
      <c r="L37" s="3"/>
      <c r="M37" s="4"/>
      <c r="N37" s="3"/>
      <c r="O37" s="3"/>
      <c r="P37" s="3"/>
      <c r="Q37" s="3"/>
      <c r="R37" s="3"/>
      <c r="S37" s="3"/>
      <c r="T37" s="4"/>
    </row>
    <row r="38" spans="1:20" customFormat="1" ht="71.25" customHeight="1" x14ac:dyDescent="0.25">
      <c r="A38" s="5"/>
      <c r="B38" s="5"/>
      <c r="C38" s="3"/>
      <c r="D38" s="3"/>
      <c r="E38" s="5"/>
      <c r="F38" s="5"/>
      <c r="G38" s="5"/>
      <c r="I38" s="3"/>
      <c r="J38" s="3"/>
      <c r="K38" s="3"/>
      <c r="L38" s="3"/>
      <c r="M38" s="4"/>
      <c r="N38" s="3"/>
      <c r="O38" s="3"/>
      <c r="P38" s="3"/>
      <c r="Q38" s="3"/>
      <c r="R38" s="3"/>
      <c r="S38" s="3"/>
      <c r="T38" s="4"/>
    </row>
    <row r="39" spans="1:20" customFormat="1" ht="71.25" customHeight="1" x14ac:dyDescent="0.25">
      <c r="A39" s="5"/>
      <c r="B39" s="5"/>
      <c r="C39" s="3"/>
      <c r="D39" s="3"/>
      <c r="E39" s="3"/>
      <c r="F39" s="3"/>
      <c r="G39" s="3"/>
      <c r="I39" s="3"/>
      <c r="J39" s="3"/>
      <c r="K39" s="3"/>
      <c r="L39" s="3"/>
      <c r="M39" s="4"/>
      <c r="N39" s="3"/>
      <c r="O39" s="3"/>
      <c r="P39" s="3"/>
      <c r="Q39" s="3"/>
      <c r="R39" s="3"/>
      <c r="S39" s="3"/>
      <c r="T39" s="4"/>
    </row>
  </sheetData>
  <dataValidations count="2">
    <dataValidation type="list" allowBlank="1" showInputMessage="1" showErrorMessage="1" sqref="C39:D39" xr:uid="{0C4B2CEF-7792-4DD7-A212-CC29FBA667E0}">
      <formula1>$C$35:$C$43</formula1>
    </dataValidation>
    <dataValidation type="list" allowBlank="1" showInputMessage="1" showErrorMessage="1" sqref="C35:D38" xr:uid="{5757FF33-B1A9-44C8-854D-1ADFD74A1433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5" scale="8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FEFF0-8F5D-458B-8F71-E8617F12E777}">
  <dimension ref="A1:K34"/>
  <sheetViews>
    <sheetView topLeftCell="A12" workbookViewId="0">
      <selection activeCell="A23" sqref="A23:C23"/>
    </sheetView>
  </sheetViews>
  <sheetFormatPr baseColWidth="10" defaultColWidth="11.42578125" defaultRowHeight="15" x14ac:dyDescent="0.25"/>
  <cols>
    <col min="1" max="1" width="28.7109375" customWidth="1"/>
    <col min="2" max="2" width="35.5703125" customWidth="1"/>
    <col min="3" max="3" width="28" customWidth="1"/>
    <col min="4" max="4" width="15" customWidth="1"/>
    <col min="5" max="5" width="14.85546875" customWidth="1"/>
    <col min="10" max="10" width="40.42578125" bestFit="1" customWidth="1"/>
  </cols>
  <sheetData>
    <row r="1" spans="1:11" ht="30" x14ac:dyDescent="0.25">
      <c r="A1" s="5" t="s">
        <v>4</v>
      </c>
      <c r="B1" s="5" t="s">
        <v>6</v>
      </c>
      <c r="C1" s="5" t="s">
        <v>115</v>
      </c>
      <c r="D1" s="5" t="s">
        <v>116</v>
      </c>
      <c r="E1" s="5" t="s">
        <v>117</v>
      </c>
      <c r="F1" s="5" t="s">
        <v>118</v>
      </c>
      <c r="J1" t="s">
        <v>4</v>
      </c>
      <c r="K1" t="s">
        <v>126</v>
      </c>
    </row>
    <row r="2" spans="1:11" ht="32.25" customHeight="1" x14ac:dyDescent="0.25">
      <c r="A2" s="5" t="s">
        <v>106</v>
      </c>
      <c r="B2" s="8" t="s">
        <v>108</v>
      </c>
      <c r="C2" s="5">
        <v>8</v>
      </c>
      <c r="D2" s="5">
        <v>11</v>
      </c>
      <c r="E2" s="5" t="s">
        <v>119</v>
      </c>
      <c r="F2" s="5">
        <v>0</v>
      </c>
      <c r="J2" s="10" t="s">
        <v>17</v>
      </c>
    </row>
    <row r="3" spans="1:11" ht="45" x14ac:dyDescent="0.25">
      <c r="A3" s="5" t="s">
        <v>28</v>
      </c>
      <c r="B3" s="8" t="s">
        <v>109</v>
      </c>
      <c r="C3" s="5" t="s">
        <v>120</v>
      </c>
      <c r="D3" s="5"/>
      <c r="E3" s="5"/>
      <c r="F3" s="5"/>
      <c r="J3" s="10" t="s">
        <v>106</v>
      </c>
      <c r="K3">
        <v>0</v>
      </c>
    </row>
    <row r="4" spans="1:11" ht="30" x14ac:dyDescent="0.25">
      <c r="A4" s="5" t="s">
        <v>28</v>
      </c>
      <c r="B4" s="8" t="s">
        <v>55</v>
      </c>
      <c r="C4" s="5" t="s">
        <v>121</v>
      </c>
      <c r="D4" s="5"/>
      <c r="E4" s="5"/>
      <c r="F4" s="5"/>
      <c r="J4" s="10" t="s">
        <v>28</v>
      </c>
      <c r="K4">
        <v>3636</v>
      </c>
    </row>
    <row r="5" spans="1:11" ht="30" x14ac:dyDescent="0.25">
      <c r="A5" s="5" t="s">
        <v>28</v>
      </c>
      <c r="B5" s="8" t="s">
        <v>58</v>
      </c>
      <c r="C5" s="5">
        <v>20</v>
      </c>
      <c r="D5" s="5">
        <v>1</v>
      </c>
      <c r="E5" s="5">
        <v>2142</v>
      </c>
      <c r="F5" s="5">
        <v>20</v>
      </c>
      <c r="J5" s="10" t="s">
        <v>63</v>
      </c>
      <c r="K5">
        <v>67</v>
      </c>
    </row>
    <row r="6" spans="1:11" ht="30" x14ac:dyDescent="0.25">
      <c r="A6" s="5" t="s">
        <v>28</v>
      </c>
      <c r="B6" s="8" t="s">
        <v>59</v>
      </c>
      <c r="C6" s="5">
        <v>30</v>
      </c>
      <c r="D6" s="5">
        <v>13</v>
      </c>
      <c r="E6" s="5">
        <v>1494</v>
      </c>
      <c r="F6" s="5">
        <v>0</v>
      </c>
      <c r="J6" s="10" t="s">
        <v>67</v>
      </c>
      <c r="K6">
        <v>2664</v>
      </c>
    </row>
    <row r="7" spans="1:11" ht="30" x14ac:dyDescent="0.25">
      <c r="A7" s="5" t="s">
        <v>63</v>
      </c>
      <c r="B7" s="5" t="s">
        <v>65</v>
      </c>
      <c r="C7" s="5">
        <v>2</v>
      </c>
      <c r="D7" s="5">
        <v>2</v>
      </c>
      <c r="E7" s="5">
        <v>67</v>
      </c>
      <c r="F7" s="5">
        <v>0</v>
      </c>
      <c r="J7" s="10" t="s">
        <v>37</v>
      </c>
      <c r="K7">
        <v>1966</v>
      </c>
    </row>
    <row r="8" spans="1:11" ht="75" x14ac:dyDescent="0.25">
      <c r="A8" s="5" t="s">
        <v>67</v>
      </c>
      <c r="B8" s="5" t="s">
        <v>69</v>
      </c>
      <c r="C8" s="3">
        <v>3</v>
      </c>
      <c r="D8" s="5">
        <v>3</v>
      </c>
      <c r="E8" s="5" t="s">
        <v>125</v>
      </c>
      <c r="F8" s="5">
        <v>0</v>
      </c>
      <c r="J8" s="10" t="s">
        <v>81</v>
      </c>
      <c r="K8">
        <v>1404</v>
      </c>
    </row>
    <row r="9" spans="1:11" ht="30" x14ac:dyDescent="0.25">
      <c r="A9" s="5" t="s">
        <v>67</v>
      </c>
      <c r="B9" s="5" t="s">
        <v>72</v>
      </c>
      <c r="C9" s="3">
        <v>10</v>
      </c>
      <c r="D9" s="5">
        <v>18</v>
      </c>
      <c r="E9" s="5">
        <f>148*18</f>
        <v>2664</v>
      </c>
      <c r="F9" s="5">
        <v>0</v>
      </c>
      <c r="J9" s="10" t="s">
        <v>92</v>
      </c>
      <c r="K9">
        <v>3810</v>
      </c>
    </row>
    <row r="10" spans="1:11" ht="30" x14ac:dyDescent="0.25">
      <c r="A10" s="5" t="s">
        <v>67</v>
      </c>
      <c r="B10" s="5" t="s">
        <v>75</v>
      </c>
      <c r="C10" s="3">
        <v>1</v>
      </c>
      <c r="D10" s="5">
        <v>1</v>
      </c>
      <c r="E10" s="5"/>
      <c r="F10" s="5">
        <v>0</v>
      </c>
      <c r="J10" s="10" t="s">
        <v>47</v>
      </c>
      <c r="K10">
        <v>73</v>
      </c>
    </row>
    <row r="11" spans="1:11" ht="30" x14ac:dyDescent="0.25">
      <c r="A11" s="5" t="s">
        <v>37</v>
      </c>
      <c r="B11" s="5" t="s">
        <v>77</v>
      </c>
      <c r="C11" s="3">
        <v>11</v>
      </c>
      <c r="D11" s="5">
        <v>30</v>
      </c>
      <c r="E11" s="5">
        <f>+Tabla2[[#This Row],[Entregadas]]*30</f>
        <v>900</v>
      </c>
      <c r="F11" s="5">
        <v>0</v>
      </c>
      <c r="J11" s="10" t="s">
        <v>50</v>
      </c>
    </row>
    <row r="12" spans="1:11" ht="30" x14ac:dyDescent="0.25">
      <c r="A12" s="5" t="s">
        <v>37</v>
      </c>
      <c r="B12" s="5" t="s">
        <v>122</v>
      </c>
      <c r="C12" s="5" t="s">
        <v>119</v>
      </c>
      <c r="D12" s="5">
        <v>416</v>
      </c>
      <c r="E12" s="5">
        <v>416</v>
      </c>
      <c r="F12" s="5">
        <v>0</v>
      </c>
      <c r="J12" s="10" t="s">
        <v>102</v>
      </c>
    </row>
    <row r="13" spans="1:11" ht="30" x14ac:dyDescent="0.25">
      <c r="A13" s="5" t="s">
        <v>37</v>
      </c>
      <c r="B13" s="5" t="s">
        <v>79</v>
      </c>
      <c r="C13" s="3">
        <v>9</v>
      </c>
      <c r="D13" s="5">
        <v>13</v>
      </c>
      <c r="E13" s="5">
        <f>+Tabla2[[#This Row],[Entregadas]]*50</f>
        <v>650</v>
      </c>
      <c r="F13" s="5">
        <v>0</v>
      </c>
      <c r="J13" s="10" t="s">
        <v>111</v>
      </c>
      <c r="K13">
        <f>SUBTOTAL(109,Tabla3[Alcance])</f>
        <v>13620</v>
      </c>
    </row>
    <row r="14" spans="1:11" ht="30" x14ac:dyDescent="0.25">
      <c r="A14" s="5" t="s">
        <v>81</v>
      </c>
      <c r="B14" s="5" t="s">
        <v>83</v>
      </c>
      <c r="C14" s="3">
        <v>1</v>
      </c>
      <c r="D14" s="5">
        <v>2</v>
      </c>
      <c r="E14" s="5">
        <v>115</v>
      </c>
      <c r="F14" s="5">
        <v>0</v>
      </c>
      <c r="K14">
        <v>1900</v>
      </c>
    </row>
    <row r="15" spans="1:11" ht="30" x14ac:dyDescent="0.25">
      <c r="A15" s="5" t="s">
        <v>81</v>
      </c>
      <c r="B15" s="5" t="s">
        <v>85</v>
      </c>
      <c r="C15" s="3">
        <v>2</v>
      </c>
      <c r="D15" s="5">
        <v>5</v>
      </c>
      <c r="E15" s="5">
        <v>370</v>
      </c>
      <c r="F15" s="5">
        <v>0</v>
      </c>
    </row>
    <row r="16" spans="1:11" ht="30" x14ac:dyDescent="0.25">
      <c r="A16" s="5" t="s">
        <v>81</v>
      </c>
      <c r="B16" s="5" t="s">
        <v>88</v>
      </c>
      <c r="C16" s="3">
        <v>4</v>
      </c>
      <c r="D16" s="5">
        <v>4</v>
      </c>
      <c r="E16" s="5">
        <v>409</v>
      </c>
      <c r="F16" s="5">
        <v>0</v>
      </c>
    </row>
    <row r="17" spans="1:6" ht="30" x14ac:dyDescent="0.25">
      <c r="A17" s="5" t="s">
        <v>81</v>
      </c>
      <c r="B17" s="5" t="s">
        <v>90</v>
      </c>
      <c r="C17" s="3">
        <v>6</v>
      </c>
      <c r="D17" s="5">
        <v>6</v>
      </c>
      <c r="E17" s="5">
        <v>510</v>
      </c>
      <c r="F17" s="5">
        <v>0</v>
      </c>
    </row>
    <row r="18" spans="1:6" ht="45" x14ac:dyDescent="0.25">
      <c r="A18" s="5" t="s">
        <v>92</v>
      </c>
      <c r="B18" s="5" t="s">
        <v>94</v>
      </c>
      <c r="C18" s="5" t="s">
        <v>123</v>
      </c>
      <c r="D18" s="5"/>
      <c r="E18" s="5"/>
      <c r="F18" s="5"/>
    </row>
    <row r="19" spans="1:6" ht="30" x14ac:dyDescent="0.25">
      <c r="A19" s="5" t="s">
        <v>92</v>
      </c>
      <c r="B19" s="5" t="s">
        <v>96</v>
      </c>
      <c r="C19" s="3">
        <v>10</v>
      </c>
      <c r="D19" s="5">
        <v>16</v>
      </c>
      <c r="E19" s="5">
        <v>1463</v>
      </c>
      <c r="F19" s="5">
        <v>0</v>
      </c>
    </row>
    <row r="20" spans="1:6" ht="30" x14ac:dyDescent="0.25">
      <c r="A20" s="5" t="s">
        <v>92</v>
      </c>
      <c r="B20" s="5" t="s">
        <v>97</v>
      </c>
      <c r="C20" s="3">
        <v>5</v>
      </c>
      <c r="D20" s="5">
        <v>15</v>
      </c>
      <c r="E20" s="5">
        <v>2347</v>
      </c>
      <c r="F20" s="5">
        <v>0</v>
      </c>
    </row>
    <row r="21" spans="1:6" ht="45" x14ac:dyDescent="0.25">
      <c r="A21" s="5" t="s">
        <v>47</v>
      </c>
      <c r="B21" s="5" t="s">
        <v>99</v>
      </c>
      <c r="C21" s="3">
        <v>2</v>
      </c>
      <c r="D21" s="5">
        <v>3</v>
      </c>
      <c r="E21" s="5">
        <v>73</v>
      </c>
      <c r="F21" s="5">
        <v>0</v>
      </c>
    </row>
    <row r="22" spans="1:6" ht="45" x14ac:dyDescent="0.25">
      <c r="A22" s="5" t="s">
        <v>47</v>
      </c>
      <c r="B22" s="5" t="s">
        <v>101</v>
      </c>
      <c r="C22" s="3">
        <v>2</v>
      </c>
      <c r="D22" s="5">
        <v>0</v>
      </c>
      <c r="E22" s="5"/>
      <c r="F22" s="5">
        <v>2</v>
      </c>
    </row>
    <row r="23" spans="1:6" ht="30" x14ac:dyDescent="0.25">
      <c r="A23" s="5" t="s">
        <v>50</v>
      </c>
      <c r="B23" s="5" t="s">
        <v>51</v>
      </c>
      <c r="C23" s="5" t="s">
        <v>124</v>
      </c>
      <c r="D23" s="5"/>
      <c r="E23" s="5"/>
      <c r="F23" s="5"/>
    </row>
    <row r="24" spans="1:6" x14ac:dyDescent="0.25">
      <c r="A24" s="5" t="s">
        <v>111</v>
      </c>
      <c r="B24" s="5"/>
      <c r="C24" s="5"/>
      <c r="D24" s="5"/>
      <c r="E24" s="5">
        <f>SUBTOTAL(109,Tabla2[Alcance estimado])</f>
        <v>13620</v>
      </c>
      <c r="F24" s="5">
        <f>SUBTOTAL(109,Tabla2[Pendiente entrega])</f>
        <v>22</v>
      </c>
    </row>
    <row r="26" spans="1:6" x14ac:dyDescent="0.25">
      <c r="A26" t="str" cm="1">
        <f t="array" ref="A26:A34">+_xlfn.UNIQUE(Tabla2[Programa])</f>
        <v>Control Preventivo de la Función Pública</v>
      </c>
    </row>
    <row r="27" spans="1:6" x14ac:dyDescent="0.25">
      <c r="A27" t="str">
        <v>Del Escritorio Al Territorio</v>
      </c>
    </row>
    <row r="28" spans="1:6" x14ac:dyDescent="0.25">
      <c r="A28" t="str">
        <v>Humanización de la Administración Pública</v>
      </c>
    </row>
    <row r="29" spans="1:6" x14ac:dyDescent="0.25">
      <c r="A29" t="str">
        <v>Iguales Y Diferentes</v>
      </c>
    </row>
    <row r="30" spans="1:6" x14ac:dyDescent="0.25">
      <c r="A30" t="str">
        <v>Más Cerca De Tus Derechos 24/7</v>
      </c>
    </row>
    <row r="31" spans="1:6" x14ac:dyDescent="0.25">
      <c r="A31" t="str">
        <v>Personería Ecológica</v>
      </c>
    </row>
    <row r="32" spans="1:6" x14ac:dyDescent="0.25">
      <c r="A32" t="str">
        <v>REDCOM</v>
      </c>
    </row>
    <row r="33" spans="1:1" x14ac:dyDescent="0.25">
      <c r="A33" t="str">
        <v>Restaurando Vidas</v>
      </c>
    </row>
    <row r="34" spans="1:1" x14ac:dyDescent="0.25">
      <c r="A34" t="str">
        <v>Todos Humanos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57275-B2DA-4700-8512-83C885A14C91}">
  <dimension ref="A1:B71"/>
  <sheetViews>
    <sheetView workbookViewId="0">
      <selection activeCell="B18" sqref="B18"/>
    </sheetView>
  </sheetViews>
  <sheetFormatPr baseColWidth="10" defaultColWidth="11.42578125" defaultRowHeight="15" x14ac:dyDescent="0.25"/>
  <cols>
    <col min="1" max="1" width="40.42578125" bestFit="1" customWidth="1"/>
    <col min="2" max="2" width="31" bestFit="1" customWidth="1"/>
  </cols>
  <sheetData>
    <row r="1" spans="1:2" x14ac:dyDescent="0.25">
      <c r="A1" s="9" t="s">
        <v>112</v>
      </c>
      <c r="B1" t="s">
        <v>113</v>
      </c>
    </row>
    <row r="2" spans="1:2" x14ac:dyDescent="0.25">
      <c r="A2" s="10" t="s">
        <v>33</v>
      </c>
      <c r="B2" s="12">
        <v>0.86266666666666647</v>
      </c>
    </row>
    <row r="3" spans="1:2" x14ac:dyDescent="0.25">
      <c r="A3" s="10" t="s">
        <v>13</v>
      </c>
      <c r="B3" s="12">
        <v>1</v>
      </c>
    </row>
    <row r="4" spans="1:2" x14ac:dyDescent="0.25">
      <c r="A4" s="10" t="s">
        <v>61</v>
      </c>
      <c r="B4" s="12">
        <v>1</v>
      </c>
    </row>
    <row r="5" spans="1:2" x14ac:dyDescent="0.25">
      <c r="A5" s="10" t="s">
        <v>25</v>
      </c>
      <c r="B5" s="12">
        <v>0.92994509803921566</v>
      </c>
    </row>
    <row r="6" spans="1:2" x14ac:dyDescent="0.25">
      <c r="A6" s="10" t="s">
        <v>114</v>
      </c>
      <c r="B6" s="12">
        <v>0.91986666666666661</v>
      </c>
    </row>
    <row r="9" spans="1:2" x14ac:dyDescent="0.25">
      <c r="A9" s="9" t="s">
        <v>112</v>
      </c>
      <c r="B9" t="s">
        <v>113</v>
      </c>
    </row>
    <row r="10" spans="1:2" x14ac:dyDescent="0.25">
      <c r="A10" s="10" t="s">
        <v>17</v>
      </c>
      <c r="B10" s="12">
        <v>1</v>
      </c>
    </row>
    <row r="11" spans="1:2" x14ac:dyDescent="0.25">
      <c r="A11" s="10" t="s">
        <v>106</v>
      </c>
      <c r="B11" s="12">
        <v>1</v>
      </c>
    </row>
    <row r="12" spans="1:2" x14ac:dyDescent="0.25">
      <c r="A12" s="10" t="s">
        <v>28</v>
      </c>
      <c r="B12" s="12">
        <v>0.80640000000000001</v>
      </c>
    </row>
    <row r="13" spans="1:2" x14ac:dyDescent="0.25">
      <c r="A13" s="10" t="s">
        <v>63</v>
      </c>
      <c r="B13" s="12">
        <v>1</v>
      </c>
    </row>
    <row r="14" spans="1:2" x14ac:dyDescent="0.25">
      <c r="A14" s="10" t="s">
        <v>67</v>
      </c>
      <c r="B14" s="12">
        <v>1</v>
      </c>
    </row>
    <row r="15" spans="1:2" x14ac:dyDescent="0.25">
      <c r="A15" s="10" t="s">
        <v>37</v>
      </c>
      <c r="B15" s="12">
        <v>0.77111111111111119</v>
      </c>
    </row>
    <row r="16" spans="1:2" x14ac:dyDescent="0.25">
      <c r="A16" s="10" t="s">
        <v>81</v>
      </c>
      <c r="B16" s="12">
        <v>1</v>
      </c>
    </row>
    <row r="17" spans="1:2" x14ac:dyDescent="0.25">
      <c r="A17" s="10" t="s">
        <v>92</v>
      </c>
      <c r="B17" s="12">
        <v>1</v>
      </c>
    </row>
    <row r="18" spans="1:2" x14ac:dyDescent="0.25">
      <c r="A18" s="10" t="s">
        <v>47</v>
      </c>
      <c r="B18" s="12">
        <v>0.99022222222222223</v>
      </c>
    </row>
    <row r="19" spans="1:2" x14ac:dyDescent="0.25">
      <c r="A19" s="10" t="s">
        <v>50</v>
      </c>
      <c r="B19" s="12">
        <v>1</v>
      </c>
    </row>
    <row r="20" spans="1:2" x14ac:dyDescent="0.25">
      <c r="A20" s="10" t="s">
        <v>102</v>
      </c>
      <c r="B20" s="12">
        <v>1</v>
      </c>
    </row>
    <row r="21" spans="1:2" x14ac:dyDescent="0.25">
      <c r="A21" s="10" t="s">
        <v>114</v>
      </c>
      <c r="B21" s="12">
        <v>0.91986666666666661</v>
      </c>
    </row>
    <row r="38" spans="1:2" x14ac:dyDescent="0.25">
      <c r="A38" s="9" t="s">
        <v>112</v>
      </c>
      <c r="B38" t="s">
        <v>113</v>
      </c>
    </row>
    <row r="39" spans="1:2" x14ac:dyDescent="0.25">
      <c r="A39" s="10" t="s">
        <v>33</v>
      </c>
      <c r="B39" s="12">
        <v>0.86266666666666647</v>
      </c>
    </row>
    <row r="40" spans="1:2" x14ac:dyDescent="0.25">
      <c r="A40" s="11" t="s">
        <v>67</v>
      </c>
      <c r="B40" s="12">
        <v>1</v>
      </c>
    </row>
    <row r="41" spans="1:2" x14ac:dyDescent="0.25">
      <c r="A41" s="11" t="s">
        <v>37</v>
      </c>
      <c r="B41" s="12">
        <v>0.77111111111111119</v>
      </c>
    </row>
    <row r="42" spans="1:2" x14ac:dyDescent="0.25">
      <c r="A42" s="11" t="s">
        <v>50</v>
      </c>
      <c r="B42" s="12">
        <v>1</v>
      </c>
    </row>
    <row r="43" spans="1:2" x14ac:dyDescent="0.25">
      <c r="A43" s="10" t="s">
        <v>13</v>
      </c>
      <c r="B43" s="12">
        <v>1</v>
      </c>
    </row>
    <row r="44" spans="1:2" x14ac:dyDescent="0.25">
      <c r="A44" s="11" t="s">
        <v>17</v>
      </c>
      <c r="B44" s="12">
        <v>1</v>
      </c>
    </row>
    <row r="45" spans="1:2" x14ac:dyDescent="0.25">
      <c r="A45" s="10" t="s">
        <v>61</v>
      </c>
      <c r="B45" s="12">
        <v>1</v>
      </c>
    </row>
    <row r="46" spans="1:2" x14ac:dyDescent="0.25">
      <c r="A46" s="11" t="s">
        <v>106</v>
      </c>
      <c r="B46" s="12">
        <v>1</v>
      </c>
    </row>
    <row r="47" spans="1:2" x14ac:dyDescent="0.25">
      <c r="A47" s="11" t="s">
        <v>63</v>
      </c>
      <c r="B47" s="12">
        <v>1</v>
      </c>
    </row>
    <row r="48" spans="1:2" x14ac:dyDescent="0.25">
      <c r="A48" s="10" t="s">
        <v>25</v>
      </c>
      <c r="B48" s="12">
        <v>0.92994509803921566</v>
      </c>
    </row>
    <row r="49" spans="1:2" x14ac:dyDescent="0.25">
      <c r="A49" s="11" t="s">
        <v>28</v>
      </c>
      <c r="B49" s="12">
        <v>0.80640000000000001</v>
      </c>
    </row>
    <row r="50" spans="1:2" x14ac:dyDescent="0.25">
      <c r="A50" s="11" t="s">
        <v>81</v>
      </c>
      <c r="B50" s="12">
        <v>1</v>
      </c>
    </row>
    <row r="51" spans="1:2" x14ac:dyDescent="0.25">
      <c r="A51" s="11" t="s">
        <v>92</v>
      </c>
      <c r="B51" s="12">
        <v>1</v>
      </c>
    </row>
    <row r="52" spans="1:2" x14ac:dyDescent="0.25">
      <c r="A52" s="11" t="s">
        <v>47</v>
      </c>
      <c r="B52" s="12">
        <v>0.99022222222222223</v>
      </c>
    </row>
    <row r="53" spans="1:2" x14ac:dyDescent="0.25">
      <c r="A53" s="11" t="s">
        <v>102</v>
      </c>
      <c r="B53" s="12">
        <v>1</v>
      </c>
    </row>
    <row r="54" spans="1:2" x14ac:dyDescent="0.25">
      <c r="A54" s="10" t="s">
        <v>114</v>
      </c>
      <c r="B54" s="12">
        <v>0.91986666666666661</v>
      </c>
    </row>
    <row r="59" spans="1:2" x14ac:dyDescent="0.25">
      <c r="A59" s="9" t="s">
        <v>112</v>
      </c>
      <c r="B59" t="s">
        <v>113</v>
      </c>
    </row>
    <row r="60" spans="1:2" x14ac:dyDescent="0.25">
      <c r="A60" s="10" t="s">
        <v>17</v>
      </c>
      <c r="B60" s="12">
        <v>1</v>
      </c>
    </row>
    <row r="61" spans="1:2" x14ac:dyDescent="0.25">
      <c r="A61" s="10" t="s">
        <v>106</v>
      </c>
      <c r="B61" s="12">
        <v>1</v>
      </c>
    </row>
    <row r="62" spans="1:2" x14ac:dyDescent="0.25">
      <c r="A62" s="10" t="s">
        <v>28</v>
      </c>
      <c r="B62" s="12">
        <v>0.80640000000000001</v>
      </c>
    </row>
    <row r="63" spans="1:2" x14ac:dyDescent="0.25">
      <c r="A63" s="10" t="s">
        <v>63</v>
      </c>
      <c r="B63" s="12">
        <v>1</v>
      </c>
    </row>
    <row r="64" spans="1:2" x14ac:dyDescent="0.25">
      <c r="A64" s="10" t="s">
        <v>67</v>
      </c>
      <c r="B64" s="12">
        <v>1</v>
      </c>
    </row>
    <row r="65" spans="1:2" x14ac:dyDescent="0.25">
      <c r="A65" s="10" t="s">
        <v>37</v>
      </c>
      <c r="B65" s="12">
        <v>0.77111111111111119</v>
      </c>
    </row>
    <row r="66" spans="1:2" x14ac:dyDescent="0.25">
      <c r="A66" s="10" t="s">
        <v>81</v>
      </c>
      <c r="B66" s="12">
        <v>1</v>
      </c>
    </row>
    <row r="67" spans="1:2" x14ac:dyDescent="0.25">
      <c r="A67" s="10" t="s">
        <v>92</v>
      </c>
      <c r="B67" s="12">
        <v>1</v>
      </c>
    </row>
    <row r="68" spans="1:2" x14ac:dyDescent="0.25">
      <c r="A68" s="10" t="s">
        <v>47</v>
      </c>
      <c r="B68" s="12">
        <v>0.99022222222222223</v>
      </c>
    </row>
    <row r="69" spans="1:2" x14ac:dyDescent="0.25">
      <c r="A69" s="10" t="s">
        <v>50</v>
      </c>
      <c r="B69" s="12">
        <v>1</v>
      </c>
    </row>
    <row r="70" spans="1:2" x14ac:dyDescent="0.25">
      <c r="A70" s="10" t="s">
        <v>102</v>
      </c>
      <c r="B70" s="12">
        <v>1</v>
      </c>
    </row>
    <row r="71" spans="1:2" x14ac:dyDescent="0.25">
      <c r="A71" s="10" t="s">
        <v>114</v>
      </c>
      <c r="B71" s="12">
        <v>0.91986666666666661</v>
      </c>
    </row>
  </sheetData>
  <pageMargins left="0.7" right="0.7" top="0.75" bottom="0.75" header="0.3" footer="0.3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PLAN DE ACCION 2024</vt:lpstr>
      <vt:lpstr>Programas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David Ruiz Robles</dc:creator>
  <cp:keywords/>
  <dc:description/>
  <cp:lastModifiedBy>Alejandro David Ruiz Robles</cp:lastModifiedBy>
  <cp:revision/>
  <dcterms:created xsi:type="dcterms:W3CDTF">2025-01-09T18:12:19Z</dcterms:created>
  <dcterms:modified xsi:type="dcterms:W3CDTF">2025-04-07T17:56:45Z</dcterms:modified>
  <cp:category/>
  <cp:contentStatus/>
</cp:coreProperties>
</file>