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pivotTables/pivotTable1.xml" ContentType="application/vnd.openxmlformats-officedocument.spreadsheetml.pivot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pc\OneDrive\PERSONERIA\"/>
    </mc:Choice>
  </mc:AlternateContent>
  <bookViews>
    <workbookView xWindow="0" yWindow="0" windowWidth="23040" windowHeight="10512" activeTab="6"/>
  </bookViews>
  <sheets>
    <sheet name="ENERO" sheetId="16" r:id="rId1"/>
    <sheet name="FEBRERO" sheetId="17" r:id="rId2"/>
    <sheet name="MARZO" sheetId="15" r:id="rId3"/>
    <sheet name="ABRIL" sheetId="14" r:id="rId4"/>
    <sheet name="MAYO" sheetId="6" r:id="rId5"/>
    <sheet name="JUNIO" sheetId="13" r:id="rId6"/>
    <sheet name="JULIO" sheetId="22" r:id="rId7"/>
    <sheet name="Consolidado" sheetId="19" r:id="rId8"/>
    <sheet name="resuconsol" sheetId="20" r:id="rId9"/>
    <sheet name="Tablas" sheetId="2" r:id="rId10"/>
    <sheet name="2025" sheetId="3" r:id="rId11"/>
  </sheets>
  <externalReferences>
    <externalReference r:id="rId12"/>
  </externalReferences>
  <definedNames>
    <definedName name="_Hlk168398431" localSheetId="10">[1]Tablas!$A$2</definedName>
    <definedName name="_Hlk168398431" localSheetId="3">[1]Tablas!$A$2</definedName>
    <definedName name="_Hlk168398431" localSheetId="7">[1]Tablas!$A$2</definedName>
    <definedName name="_Hlk168398431" localSheetId="0">[1]Tablas!$A$2</definedName>
    <definedName name="_Hlk168398431" localSheetId="1">[1]Tablas!$A$2</definedName>
    <definedName name="_Hlk168398431" localSheetId="6">[1]Tablas!$A$2</definedName>
    <definedName name="_Hlk168398431" localSheetId="5">[1]Tablas!$A$2</definedName>
    <definedName name="_Hlk168398431" localSheetId="2">[1]Tablas!$A$2</definedName>
    <definedName name="_Hlk168398431" localSheetId="4">[1]Tablas!$A$2</definedName>
    <definedName name="_Hlk168400255" localSheetId="10">[1]Tablas!$A$6</definedName>
    <definedName name="_Hlk168400255" localSheetId="3">[1]Tablas!$A$6</definedName>
    <definedName name="_Hlk168400255" localSheetId="7">[1]Tablas!$A$6</definedName>
    <definedName name="_Hlk168400255" localSheetId="0">[1]Tablas!$A$6</definedName>
    <definedName name="_Hlk168400255" localSheetId="1">[1]Tablas!$A$6</definedName>
    <definedName name="_Hlk168400255" localSheetId="6">[1]Tablas!$A$6</definedName>
    <definedName name="_Hlk168400255" localSheetId="5">[1]Tablas!$A$6</definedName>
    <definedName name="_Hlk168400255" localSheetId="2">[1]Tablas!$A$6</definedName>
    <definedName name="_Hlk168400255" localSheetId="4">[1]Tablas!$A$6</definedName>
    <definedName name="comuna" localSheetId="3">comunas[Comunas]</definedName>
    <definedName name="comuna" localSheetId="7">comunas[Comunas]</definedName>
    <definedName name="comuna" localSheetId="0">comunas[Comunas]</definedName>
    <definedName name="comuna" localSheetId="1">comunas[Comunas]</definedName>
    <definedName name="comuna" localSheetId="6">comunas[Comunas]</definedName>
    <definedName name="comuna" localSheetId="5">comunas[Comunas]</definedName>
    <definedName name="comuna" localSheetId="2">comunas[Comunas]</definedName>
    <definedName name="comuna" localSheetId="4">comunas[Comunas]</definedName>
    <definedName name="comuna">comunas[Comunas]</definedName>
    <definedName name="enfoque" localSheetId="3">Grupopoblacional[Grupopoblacional]</definedName>
    <definedName name="enfoque" localSheetId="7">Grupopoblacional[Grupopoblacional]</definedName>
    <definedName name="enfoque" localSheetId="0">Grupopoblacional[Grupopoblacional]</definedName>
    <definedName name="enfoque" localSheetId="1">Grupopoblacional[Grupopoblacional]</definedName>
    <definedName name="enfoque" localSheetId="6">Grupopoblacional[Grupopoblacional]</definedName>
    <definedName name="enfoque" localSheetId="5">Grupopoblacional[Grupopoblacional]</definedName>
    <definedName name="enfoque" localSheetId="2">Grupopoblacional[Grupopoblacional]</definedName>
    <definedName name="enfoque" localSheetId="4">Grupopoblacional[Grupopoblacional]</definedName>
    <definedName name="enfoque">Grupopoblacional[Grupopoblacional]</definedName>
    <definedName name="tipo" localSheetId="3">Clasificación[Clasificación]</definedName>
    <definedName name="tipo" localSheetId="7">Clasificación[Clasificación]</definedName>
    <definedName name="tipo" localSheetId="0">Clasificación[Clasificación]</definedName>
    <definedName name="tipo" localSheetId="1">Clasificación[Clasificación]</definedName>
    <definedName name="tipo" localSheetId="6">Clasificación[Clasificación]</definedName>
    <definedName name="tipo" localSheetId="5">Clasificación[Clasificación]</definedName>
    <definedName name="tipo" localSheetId="2">Clasificación[Clasificación]</definedName>
    <definedName name="tipo" localSheetId="4">Clasificación[Clasificación]</definedName>
    <definedName name="tipo">Clasificación[Clasificación]</definedName>
  </definedNames>
  <calcPr calcId="191028"/>
  <pivotCaches>
    <pivotCache cacheId="0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3" i="22" l="1"/>
  <c r="C8" i="22" l="1"/>
  <c r="C4" i="22"/>
  <c r="C17" i="22"/>
  <c r="C6" i="22"/>
  <c r="C5" i="22"/>
  <c r="C3" i="22"/>
  <c r="C2" i="22"/>
  <c r="C16" i="22"/>
  <c r="C15" i="22"/>
  <c r="C14" i="22"/>
  <c r="C12" i="22"/>
  <c r="C11" i="22"/>
  <c r="C7" i="22"/>
  <c r="C10" i="22"/>
  <c r="C9" i="22"/>
  <c r="C47" i="19" l="1"/>
  <c r="C48" i="19"/>
  <c r="C49" i="19"/>
  <c r="C50" i="19"/>
  <c r="C51" i="19"/>
  <c r="C52" i="19"/>
  <c r="C53" i="19"/>
  <c r="C54" i="19"/>
  <c r="C55" i="19"/>
  <c r="C56" i="19"/>
  <c r="C57" i="19"/>
  <c r="C60" i="19"/>
  <c r="C59" i="19"/>
  <c r="C58" i="19"/>
  <c r="C4" i="13"/>
  <c r="C22" i="13"/>
  <c r="C60" i="17"/>
  <c r="C59" i="17"/>
  <c r="C58" i="17"/>
  <c r="C57" i="17"/>
  <c r="C56" i="17"/>
  <c r="C55" i="17"/>
  <c r="C54" i="17"/>
  <c r="C53" i="17"/>
  <c r="C52" i="17"/>
  <c r="C51" i="17"/>
  <c r="C50" i="17"/>
  <c r="C49" i="17"/>
  <c r="C48" i="17"/>
  <c r="C47" i="17"/>
  <c r="C46" i="17"/>
  <c r="C45" i="17"/>
  <c r="C44" i="17"/>
  <c r="C43" i="17"/>
  <c r="C42" i="17"/>
  <c r="C41" i="17"/>
  <c r="C40" i="17"/>
  <c r="C39" i="17"/>
  <c r="C38" i="17"/>
  <c r="C37" i="17"/>
  <c r="C36" i="17"/>
  <c r="C35" i="17"/>
  <c r="C34" i="17"/>
  <c r="C33" i="17"/>
  <c r="C32" i="17"/>
  <c r="C31" i="17"/>
  <c r="C30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C16" i="13"/>
  <c r="C13" i="13"/>
  <c r="C14" i="13"/>
  <c r="C15" i="13"/>
  <c r="C12" i="13"/>
  <c r="C2" i="13"/>
  <c r="C10" i="13"/>
  <c r="C9" i="13"/>
  <c r="C8" i="13"/>
  <c r="C5" i="13"/>
  <c r="C7" i="13"/>
  <c r="C6" i="13"/>
  <c r="C12" i="14"/>
  <c r="C11" i="14"/>
  <c r="C10" i="14"/>
  <c r="C9" i="14"/>
  <c r="C8" i="14"/>
  <c r="C7" i="14"/>
  <c r="C6" i="14"/>
  <c r="C4" i="14"/>
  <c r="C2" i="14"/>
  <c r="C3" i="14"/>
  <c r="C5" i="14"/>
  <c r="C13" i="6" l="1"/>
  <c r="C60" i="16"/>
  <c r="C59" i="16"/>
  <c r="C58" i="16"/>
  <c r="C57" i="16"/>
  <c r="C56" i="16"/>
  <c r="C55" i="16"/>
  <c r="C54" i="16"/>
  <c r="C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60" i="15"/>
  <c r="C59" i="15"/>
  <c r="C58" i="15"/>
  <c r="C57" i="15"/>
  <c r="C56" i="15"/>
  <c r="C55" i="15"/>
  <c r="C54" i="15"/>
  <c r="C53" i="15"/>
  <c r="C52" i="15"/>
  <c r="C51" i="15"/>
  <c r="C50" i="15"/>
  <c r="C49" i="15"/>
  <c r="C48" i="15"/>
  <c r="C47" i="15"/>
  <c r="C46" i="15"/>
  <c r="C45" i="15"/>
  <c r="C44" i="15"/>
  <c r="C43" i="15"/>
  <c r="C42" i="15"/>
  <c r="C41" i="15"/>
  <c r="C40" i="15"/>
  <c r="C39" i="15"/>
  <c r="C38" i="15"/>
  <c r="C37" i="15"/>
  <c r="C36" i="15"/>
  <c r="C35" i="15"/>
  <c r="C34" i="15"/>
  <c r="C33" i="15"/>
  <c r="C32" i="15"/>
  <c r="C31" i="15"/>
  <c r="C30" i="15"/>
  <c r="C29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27" i="13"/>
  <c r="C26" i="13"/>
  <c r="C25" i="13"/>
  <c r="C24" i="13"/>
  <c r="C23" i="13"/>
  <c r="C18" i="13"/>
  <c r="C21" i="13"/>
  <c r="C20" i="13"/>
  <c r="C3" i="13"/>
  <c r="C19" i="13"/>
  <c r="C17" i="13"/>
  <c r="C11" i="13"/>
  <c r="C2" i="6"/>
  <c r="C3" i="6"/>
  <c r="C4" i="6"/>
  <c r="C5" i="6"/>
  <c r="C6" i="6"/>
  <c r="C7" i="6"/>
  <c r="C8" i="6"/>
  <c r="C9" i="6"/>
  <c r="C10" i="6"/>
  <c r="C11" i="6"/>
  <c r="C12" i="6"/>
  <c r="B42" i="3" l="1" a="1"/>
  <c r="B42" i="3" s="1"/>
  <c r="B52" i="3"/>
  <c r="B51" i="3"/>
  <c r="B50" i="3"/>
  <c r="B49" i="3"/>
  <c r="B48" i="3"/>
  <c r="B47" i="3"/>
  <c r="B46" i="3"/>
  <c r="B45" i="3"/>
  <c r="B44" i="3"/>
  <c r="B43" i="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<sst xmlns="http://schemas.openxmlformats.org/spreadsheetml/2006/main" count="1252" uniqueCount="277">
  <si>
    <t>Programa
(Sale del Plan de Acción)</t>
  </si>
  <si>
    <t>Actividad
(Sale del Plan de Acción)</t>
  </si>
  <si>
    <t>Indicador
(Sale del Plan de Acción)</t>
  </si>
  <si>
    <t>Mes</t>
  </si>
  <si>
    <t>Fecha</t>
  </si>
  <si>
    <t>Nombre de la Actividad</t>
  </si>
  <si>
    <t>Comuna</t>
  </si>
  <si>
    <t>Barrio / Corregimiento</t>
  </si>
  <si>
    <t>Alcance</t>
  </si>
  <si>
    <t>Grupo Poblacional</t>
  </si>
  <si>
    <t>Clasificación</t>
  </si>
  <si>
    <t>Estado</t>
  </si>
  <si>
    <t>DelEscritorioAlTerritorio</t>
  </si>
  <si>
    <t>Jornadas de Oferta Institucional y Encuentros Comunitarios</t>
  </si>
  <si>
    <t>Realizar jornadas de divulgación de oferta institucional</t>
  </si>
  <si>
    <t>Participación en Comités, Consejos y otros espacios Territoriales</t>
  </si>
  <si>
    <t>Unidad de Reacción Inmediata</t>
  </si>
  <si>
    <t>PersoneríaEcológica</t>
  </si>
  <si>
    <t>Acompañamiento y Seguimiento a la Gestión Ambiental</t>
  </si>
  <si>
    <t>Protección de lugares de interés general y patrimonio público de la ciudad de Montería</t>
  </si>
  <si>
    <t>Actividades de Protección y Bienestar Animal</t>
  </si>
  <si>
    <t>Actividades de Capacitación y Sensibilización Ambiental</t>
  </si>
  <si>
    <t>TodosHumanos</t>
  </si>
  <si>
    <t>Capacitación a JAC y JAL</t>
  </si>
  <si>
    <t>No Aplica</t>
  </si>
  <si>
    <t>REDCOM</t>
  </si>
  <si>
    <t>Acompañamientos a las diligencias realizadas por las diferentes inspecciones de policía de la ciudad</t>
  </si>
  <si>
    <t>Acciones de Seguridad y Convivencia Ciudadana</t>
  </si>
  <si>
    <t>Acciones de Seguridad y Convivencia Ciudadana2</t>
  </si>
  <si>
    <t>IgualesYDiferentes</t>
  </si>
  <si>
    <t>Promoción de Derechos Humanos con Enfoque Diferencial2</t>
  </si>
  <si>
    <t>Promoción de Derechos Humanos con Enfoque Diferencial</t>
  </si>
  <si>
    <t>Seguimiento al entorno Educativo</t>
  </si>
  <si>
    <t>Máscercadetusderechos</t>
  </si>
  <si>
    <t>Actividades de promoción en materia de educación, cultura salud y deporte</t>
  </si>
  <si>
    <t>Prevención en salud y visitas a IPS y EPS</t>
  </si>
  <si>
    <t>RestaurandoVidas</t>
  </si>
  <si>
    <t>Capacitación a población Víctima del Conflicto Armado</t>
  </si>
  <si>
    <t>Campañas de Promoción de Derechos de las Víctimas del Conflicto Armado</t>
  </si>
  <si>
    <t>Fomentar la creación de veedurías ciudadanas en la ciudad de Montería</t>
  </si>
  <si>
    <t>Comunas</t>
  </si>
  <si>
    <t>Grupopoblacional</t>
  </si>
  <si>
    <t>Programas</t>
  </si>
  <si>
    <t>VocesCiudadanas</t>
  </si>
  <si>
    <t>ControlPreventivo</t>
  </si>
  <si>
    <t>HumanizaciónAdministraciónpública</t>
  </si>
  <si>
    <t>AdministraciónSolida</t>
  </si>
  <si>
    <t>NoAplica</t>
  </si>
  <si>
    <t>Cultura</t>
  </si>
  <si>
    <t>Primera Infancia 0 - 5 años</t>
  </si>
  <si>
    <t>Más Cerca De Tus Derechos 24/7</t>
  </si>
  <si>
    <t>Atención de usuarios con solicitudes de defensa de derechos humanos</t>
  </si>
  <si>
    <t>Atención integral a población Víctima del Conflicto armado</t>
  </si>
  <si>
    <t xml:space="preserve">Diseñar una estrategia de comunicaciones </t>
  </si>
  <si>
    <t>Vigilancia y Control de la Gestión Pública</t>
  </si>
  <si>
    <t>Sensibilizar a los funcionarios públicos en la prestación del servicio</t>
  </si>
  <si>
    <t>Implementación de un Software integrado de Gestión</t>
  </si>
  <si>
    <t>Deporte y Recreación</t>
  </si>
  <si>
    <t>Infancia 6 - 11 años</t>
  </si>
  <si>
    <t>Iguales Y Diferentes</t>
  </si>
  <si>
    <t>Atención de usuarios con solicitudes de defensa del derecho a la salud</t>
  </si>
  <si>
    <t>Modernización de la Personería de Montería</t>
  </si>
  <si>
    <t>Medio Ambiente</t>
  </si>
  <si>
    <t>Adolescencia 12 - 18 años</t>
  </si>
  <si>
    <t>Todos Humanos</t>
  </si>
  <si>
    <t>Número de tutelas elaboradas en defensa de derechos humano</t>
  </si>
  <si>
    <t>Fortalecimiento de la gestión documental institucional</t>
  </si>
  <si>
    <t>Oferta Institucional</t>
  </si>
  <si>
    <t>Juventud 14 - 26 años</t>
  </si>
  <si>
    <t>Del Escritorio Al Territorio</t>
  </si>
  <si>
    <t>Atención y orientación de usuarios de grupos poblacionales (LGTBI; personas en condición de discapacidad; niños, niñas y adolescentes; jóvenes; grupos étnicos; adulto mayor; población migrante)</t>
  </si>
  <si>
    <t>Creación del “EQUIPO FUCSIA” para la defensa de los derechos de las mujeres</t>
  </si>
  <si>
    <t>Atención de usuarios con solicitudes referentes a servicios públicos domiciliarios</t>
  </si>
  <si>
    <t>Rendición de cuentas constantemente a la comunidad</t>
  </si>
  <si>
    <t>Prevención en Salud</t>
  </si>
  <si>
    <t>Persona Mayor 60 años o más</t>
  </si>
  <si>
    <t>Atención de usuarios con otras solicitudes en interés individual, general o colectivo</t>
  </si>
  <si>
    <t>Realizar acciones que garanticen el bienestar y seguridad del personal y contratistas de la entidad</t>
  </si>
  <si>
    <t>Patrimonio Cultural</t>
  </si>
  <si>
    <t>Mujeres</t>
  </si>
  <si>
    <t>Restaurando Vidas</t>
  </si>
  <si>
    <t>Protección Fauna</t>
  </si>
  <si>
    <t>Mujer Rural</t>
  </si>
  <si>
    <t>Voces Ciudadanas</t>
  </si>
  <si>
    <t>Mantener una disponibilidad 24/7 de la línea de atención en salud institucional</t>
  </si>
  <si>
    <t>Generación de alertas tempranas para la defensa del interés general y defensa de derechos humanos</t>
  </si>
  <si>
    <t>Capacitación Escuela</t>
  </si>
  <si>
    <t>Personas con Discapacidad</t>
  </si>
  <si>
    <t>Personería Ecológica</t>
  </si>
  <si>
    <t>Creación del Centro de Conciliación</t>
  </si>
  <si>
    <t>Promoción Oferta Institucional</t>
  </si>
  <si>
    <t>Población reinsertada</t>
  </si>
  <si>
    <t>Control Preventivo de la Función Pública</t>
  </si>
  <si>
    <t>Población indígenas</t>
  </si>
  <si>
    <t>Humanización de la Administración Pública</t>
  </si>
  <si>
    <t>Grupos de Afrodescendientes</t>
  </si>
  <si>
    <t>Administración Solida</t>
  </si>
  <si>
    <t>pueblo Rrom</t>
  </si>
  <si>
    <t>Zona Rural</t>
  </si>
  <si>
    <t>Población Palenquera</t>
  </si>
  <si>
    <t>Población de Raizales</t>
  </si>
  <si>
    <t>Población Portadora de Enfermedades Huérfanas</t>
  </si>
  <si>
    <t>Migrantes</t>
  </si>
  <si>
    <t>LGBTIQ+</t>
  </si>
  <si>
    <t>Víctimas</t>
  </si>
  <si>
    <t>N.A.</t>
  </si>
  <si>
    <t>Línea Estratégica</t>
  </si>
  <si>
    <t>Programa</t>
  </si>
  <si>
    <t>Actividad</t>
  </si>
  <si>
    <t>Indicador</t>
  </si>
  <si>
    <t>Meta 2025</t>
  </si>
  <si>
    <t>Fortalecimiento Institucional</t>
  </si>
  <si>
    <t>Número de software integrado de gestión</t>
  </si>
  <si>
    <t>Estudio de Rediseño Institucional</t>
  </si>
  <si>
    <t>Número de acciones de fortalecimiento en gestión documental</t>
  </si>
  <si>
    <t>Número de informes de gestión realizados</t>
  </si>
  <si>
    <t>Número de acciones tendientes a garantizar el bienestar y seguridad del personal y contratistas</t>
  </si>
  <si>
    <t>Gestión y Control</t>
  </si>
  <si>
    <t xml:space="preserve">Acciones Preventivas </t>
  </si>
  <si>
    <t>Protegiendo Nuestros Intereses</t>
  </si>
  <si>
    <t>Número de jornadas realizadas</t>
  </si>
  <si>
    <t>% de cumplimiento de participación en Comités y Consejos Territoriales</t>
  </si>
  <si>
    <t>Creación y puesta en marcha de la Unidad de Reacción Inmediata</t>
  </si>
  <si>
    <t>Número de usuarios atendidos con solicitud referentes a servicios públicos domiciliarios</t>
  </si>
  <si>
    <t xml:space="preserve">Número de usuarios atendidos con Otras solicitudes </t>
  </si>
  <si>
    <t>Número de jornadas de divulgación de oferta institucional realizadas</t>
  </si>
  <si>
    <t>Alertas Tempranas Emitidas en Entornos Escolares</t>
  </si>
  <si>
    <t>Jornadas de Humanización del servicio público</t>
  </si>
  <si>
    <t>Defensa Integral De Derechos Humanos</t>
  </si>
  <si>
    <t>Jornadas de Promoción de Derechos Humanos con Enfoque Diferencial</t>
  </si>
  <si>
    <t>Jornadas de Promoción de Derechos Humanos en Instituciones Educativas</t>
  </si>
  <si>
    <t>Actividades de Seguimiento al Entorno Educativo</t>
  </si>
  <si>
    <t>Creación y puesta en Marcha de la “EQUIPO FUCSIA”</t>
  </si>
  <si>
    <t>Número de usuarios atendidos con solicitud de defensa de derechos humanos</t>
  </si>
  <si>
    <t>Número de usuarios atendidos con solicitud de defensa del derecho fundamental a la salud</t>
  </si>
  <si>
    <t>Número de tutelas elaboradas en defensa de derechos humanos</t>
  </si>
  <si>
    <t>Número de usuarios atendidos de grupos poblaciones (LGTBI; personas en condición de discapacidad; niños, niñas y adolescentes; jóvenes; grupos étnicos; adulto mayor; población migrante)</t>
  </si>
  <si>
    <t>Jornadas deportivas, culturales y recreativas</t>
  </si>
  <si>
    <t>Número de actividades en salud y visitas a IPS realizadas</t>
  </si>
  <si>
    <t>Porcentaje de disponibilidad de la línea de atención</t>
  </si>
  <si>
    <t>Creación y puesta en marcha del Centro de Conciliación de la Personería de Montería</t>
  </si>
  <si>
    <t>Acciones de Seguimiento a la Gestión Ambiental</t>
  </si>
  <si>
    <t>Recorridos de visita y protección de patrimonio público realizadas</t>
  </si>
  <si>
    <t>Número de acciones de Bienestar Animal</t>
  </si>
  <si>
    <t>Jornadas de Promoción y Cuidado del Medio Ambiente</t>
  </si>
  <si>
    <t>Jornadas de Operación Escudo Realizadas</t>
  </si>
  <si>
    <t>Jornadas de Capacitación en Seguridad y Convivencia</t>
  </si>
  <si>
    <t>Porcentaje de atención en solicitudes de diligencias de inspección de policía</t>
  </si>
  <si>
    <t>Número de atención a usuarios con condición de víctimas del conflicto armado</t>
  </si>
  <si>
    <t xml:space="preserve">Número de jornadas de capacitación a población Víctima del Conflicto Armado </t>
  </si>
  <si>
    <t>Número de Campañas de Promoción de Derechos de las Víctimas del Conflicto Armado</t>
  </si>
  <si>
    <t>Jornadas de Capacitación a actores sociales</t>
  </si>
  <si>
    <t>% de Atención a solicitudes de Conformación de Veedurías Ciudadanas</t>
  </si>
  <si>
    <t>Estrategia de Comunicación Institucional</t>
  </si>
  <si>
    <t>MAYO</t>
  </si>
  <si>
    <t>JORNADA DE TOMA DE DE PETICIONES POR INCONVENIENTES EN SERVICIOS PÚBLICOS DOMICILIARIOS EN LA VEREDA NUEVO HORIZONTE 1</t>
  </si>
  <si>
    <t>ASISTENCIA A DILIGENCIAS DE INSPECCIÓN DE POLICIA</t>
  </si>
  <si>
    <t xml:space="preserve">CAPACITACION DE CONVIVENCIA </t>
  </si>
  <si>
    <t xml:space="preserve">RECORRIDO DE OBRAS-PAVIMENTO RIGIDO </t>
  </si>
  <si>
    <t xml:space="preserve">CAPACITACION EN SERVICIOS PÚBLICOS </t>
  </si>
  <si>
    <t>RECORRIDO DE OBRAS HIDRAULICAS EN EL B/MONTEVERDE</t>
  </si>
  <si>
    <t>VISITA PARQUE PIARS LOS CERROS</t>
  </si>
  <si>
    <t>FERIA DE SERVICIOS</t>
  </si>
  <si>
    <t>RECORRIDO AL PAVIMENTO EN KM 12</t>
  </si>
  <si>
    <t>VISITA AL PAVIMENTO DE LOS GARZONES</t>
  </si>
  <si>
    <t>PARCELA HORIZONTE 1</t>
  </si>
  <si>
    <t>LA GLORIA</t>
  </si>
  <si>
    <t>COSTA DE ORO</t>
  </si>
  <si>
    <t xml:space="preserve"> MERCEDES ABREGO-SEDE LAS COLINAS</t>
  </si>
  <si>
    <t>MONTEVERDE</t>
  </si>
  <si>
    <t>PIARS LOS CERROS</t>
  </si>
  <si>
    <t>VILLA MARGARITA</t>
  </si>
  <si>
    <t>LAS PALOMAS</t>
  </si>
  <si>
    <t>KM 12</t>
  </si>
  <si>
    <t>LOS GARZONES</t>
  </si>
  <si>
    <t>Auditorio Uniremintong</t>
  </si>
  <si>
    <t>OK</t>
  </si>
  <si>
    <t>todo el mes</t>
  </si>
  <si>
    <t>De acuerdo a la diligencia</t>
  </si>
  <si>
    <t>Inspección Policía</t>
  </si>
  <si>
    <t>Pendiente verificar alcance</t>
  </si>
  <si>
    <t>Patrimonio Público</t>
  </si>
  <si>
    <t>ENERO</t>
  </si>
  <si>
    <t>REUNION LIDERES SOCIALES CORREGIMIENTO KM 12</t>
  </si>
  <si>
    <t>MARZO</t>
  </si>
  <si>
    <t>MESA DE TRABAJO PROBLEMÁTICA CEIBAL</t>
  </si>
  <si>
    <t>CEIBAL</t>
  </si>
  <si>
    <t>N.A</t>
  </si>
  <si>
    <t>RECORRIDO DE VERIFICACIÓN DE ACOMETIDA Y TUBERIAS EN EL CEIBAL CON VEOLIA</t>
  </si>
  <si>
    <t>GUARDIANES DEL MEDIO AMBIENTE</t>
  </si>
  <si>
    <t>CVS</t>
  </si>
  <si>
    <t>COMMEMORACION DIA DEL RECICLAJE</t>
  </si>
  <si>
    <t>NO APLICA</t>
  </si>
  <si>
    <t>SEGUNDA MESA DE TRABAJO PARCELAS HORIZONTE</t>
  </si>
  <si>
    <t>PARCELAS HORIZONTE</t>
  </si>
  <si>
    <t>ABRIL</t>
  </si>
  <si>
    <t xml:space="preserve">AULA INTERACTIVA CON INSTITUCIONES EDUCATIVAS DEL MUNICIPIO DE MONTERÍA- </t>
  </si>
  <si>
    <t>CVC</t>
  </si>
  <si>
    <t>INAUGURACIÓN UNIDAD ACTIVA</t>
  </si>
  <si>
    <t>RECORRIDO A OBRAS PÚBLICAS DE MALLA VIAL EN MONTERÍA</t>
  </si>
  <si>
    <t>RACHO DEL INAT CON CALLE 40, CRA 3A LADO OESTE ENTRE 69 Y 70, CALLE 20 CRA 5 FRENTE A LA GLORIETA, CRA 1W, DIAGONAL A LA UNISINÚ</t>
  </si>
  <si>
    <t>REUNION CON AFINIA</t>
  </si>
  <si>
    <t>CAPACITACIÓN LEY 2166 DE 2021</t>
  </si>
  <si>
    <t>RANCHO GRANDE</t>
  </si>
  <si>
    <t>VISITA A LA COMUNIDAD DE VILLA CIELO POR EL TEMA DE ALUMBRADO PÚBLICO</t>
  </si>
  <si>
    <t>VILLA CIELO</t>
  </si>
  <si>
    <t>ACOMPAÑAMIENTO JAC LA PALMA- OBRA DE PAVIMENTACIÓN</t>
  </si>
  <si>
    <t>LA PALMA</t>
  </si>
  <si>
    <t>TODO EL MES</t>
  </si>
  <si>
    <t>ASISTENCIA A DILIGENCIAS DE INSPECCIÓN DE POLICIA REALIZADA EN EL MES DE ABRIL</t>
  </si>
  <si>
    <t>DE ACUERDO A LA DILIGENCIA</t>
  </si>
  <si>
    <t xml:space="preserve">RECORRIDO POR EL SECTOR DE VILLA CIELO ANTE PROBLEMÁTICA CON EL SERVICIO DE ALCALTARILLADO </t>
  </si>
  <si>
    <t>GUATEQUE</t>
  </si>
  <si>
    <t>PROBLEMÁTICA REBOSE AGUAS RESIDUALES</t>
  </si>
  <si>
    <t>JUNIO</t>
  </si>
  <si>
    <t>jornada de divulgación de oferta institucional en el barrio 25 de agosto</t>
  </si>
  <si>
    <t>jornada de divulgación de oferta institucional en el barrio</t>
  </si>
  <si>
    <t>25 DE AGOSTO</t>
  </si>
  <si>
    <t>CANTA CLARO</t>
  </si>
  <si>
    <t>jornada de estrategia oficina satelite</t>
  </si>
  <si>
    <t>los que se deban atender</t>
  </si>
  <si>
    <t>garzones</t>
  </si>
  <si>
    <t>B/sucre (invasión). B/Luis carlos galan</t>
  </si>
  <si>
    <t>Villa Cielo</t>
  </si>
  <si>
    <t>Jornada de capacitación en seguridad y convivencia en el barrio ________________________________</t>
  </si>
  <si>
    <t>Los que se deban atender…</t>
  </si>
  <si>
    <t>Barrio Rancho Grande</t>
  </si>
  <si>
    <t>Barrio Santander</t>
  </si>
  <si>
    <t>Barrio Villa Paz</t>
  </si>
  <si>
    <t>Barrio Canta Claro</t>
  </si>
  <si>
    <t>Barrio Las Parcelas</t>
  </si>
  <si>
    <t>capacitar a 120 actores comunales</t>
  </si>
  <si>
    <t>describir la acción realizada</t>
  </si>
  <si>
    <t xml:space="preserve">jornada de promocion y cuidado ambiental en el barrio </t>
  </si>
  <si>
    <t>Jornada de bienestar animal en el barrio ___________________</t>
  </si>
  <si>
    <t>Furatena</t>
  </si>
  <si>
    <t>Centro</t>
  </si>
  <si>
    <t>canta claro</t>
  </si>
  <si>
    <t>CLL 41</t>
  </si>
  <si>
    <t>AVENIDA 1RA</t>
  </si>
  <si>
    <t>Servicios Públicos</t>
  </si>
  <si>
    <t>SIEMBRA DE ARBOLES 1.000</t>
  </si>
  <si>
    <t>Acompañamientos</t>
  </si>
  <si>
    <t>Febrero</t>
  </si>
  <si>
    <t>Reunión con PMJ entrega de resolución</t>
  </si>
  <si>
    <t>Institucional Personería de Montería</t>
  </si>
  <si>
    <t>Institucional</t>
  </si>
  <si>
    <t>Reunión vocales de control</t>
  </si>
  <si>
    <t>Reunión mesa de trabajo ambiental con CVS</t>
  </si>
  <si>
    <t>Institucional CVS</t>
  </si>
  <si>
    <t>Recorrido con Veolia en el barrio el dorado</t>
  </si>
  <si>
    <t>Barrio el Dorado</t>
  </si>
  <si>
    <t>URB. LOS RECUERDOS</t>
  </si>
  <si>
    <t>PARTICIPACION FERIA DE SERVICIOS-TOMA DE BARRIOS AFINIA</t>
  </si>
  <si>
    <t>Recorrido de visita de patromonio  público en patio Bonito</t>
  </si>
  <si>
    <t>Patio Bonito</t>
  </si>
  <si>
    <t>jornada de promocion y cuidado ambiental en el barrio Centro</t>
  </si>
  <si>
    <t>jornada de divulgación de oferta institucional en el barrio Canta claro</t>
  </si>
  <si>
    <t>Jornada de operación escudo en el centro, av.1ra</t>
  </si>
  <si>
    <t>FERIA DE SERVICIOS EN COMUNIDAD VILLA CIELO</t>
  </si>
  <si>
    <t>Jornada de operación escudo en la calle 41</t>
  </si>
  <si>
    <t>15 acciones de la unidad de la unidad activa</t>
  </si>
  <si>
    <t>Etiquetas de fila</t>
  </si>
  <si>
    <t>Total general</t>
  </si>
  <si>
    <t>Cuenta de Indicador
(Sale del Plan de Acción)</t>
  </si>
  <si>
    <t>Resultado</t>
  </si>
  <si>
    <t>Responsable</t>
  </si>
  <si>
    <t>20 acciones de la unidad de la unidad activa</t>
  </si>
  <si>
    <t>capacitar a 60 actores comunales</t>
  </si>
  <si>
    <t xml:space="preserve">Jornada de operación escudo </t>
  </si>
  <si>
    <t>jornada de divulgación de oferta institucional</t>
  </si>
  <si>
    <t>Barrio 20 de Julio</t>
  </si>
  <si>
    <t>El Poblado y Dorado sector 4</t>
  </si>
  <si>
    <t>Barrio Brisas del Sinú</t>
  </si>
  <si>
    <t>El Privilegio</t>
  </si>
  <si>
    <t>Barrio Nueva Belén
Barrio Nueva Jerusalén</t>
  </si>
  <si>
    <t>Barrio Villa Jiménez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</si>
</sst>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rgb="FF000000"/>
      <name val="Aptos Narrow"/>
      <family val="2"/>
    </font>
    <font>
      <sz val="11"/>
      <color theme="1"/>
      <name val="Calibri"/>
      <family val="2"/>
      <scheme val="minor"/>
    </font>
    <font>
      <sz val="11"/>
      <color rgb="FF000000"/>
      <name val="Aptos Narrow"/>
      <family val="2"/>
    </font>
    <font>
      <b/>
      <sz val="11"/>
      <color rgb="FF000000"/>
      <name val="Aptos Narrow"/>
      <family val="2"/>
    </font>
    <font>
      <b/>
      <sz val="11"/>
      <color rgb="FFFFFFFF"/>
      <name val="Calibri"/>
      <family val="2"/>
    </font>
    <font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Aptos Narrow"/>
      <family val="2"/>
    </font>
    <font>
      <sz val="11"/>
      <name val="Aptos Narrow"/>
      <family val="2"/>
    </font>
    <font>
      <sz val="8"/>
      <name val="Aptos Narrow"/>
      <family val="2"/>
    </font>
  </fonts>
  <fills count="11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D9E1F2"/>
        <bgColor rgb="FFD9E1F2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39997558519241921"/>
        <bgColor theme="4" tint="0.79998168889431442"/>
      </patternFill>
    </fill>
  </fills>
  <borders count="9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71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9" fontId="3" fillId="0" borderId="0" xfId="1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4" fillId="2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0" fontId="1" fillId="0" borderId="0" xfId="2" applyAlignment="1">
      <alignment horizontal="center" vertical="center" wrapText="1"/>
    </xf>
    <xf numFmtId="9" fontId="1" fillId="0" borderId="0" xfId="2" applyNumberFormat="1" applyAlignment="1">
      <alignment horizontal="center" vertical="center"/>
    </xf>
    <xf numFmtId="0" fontId="1" fillId="5" borderId="0" xfId="2" applyFill="1" applyAlignment="1">
      <alignment horizontal="center" vertical="center" wrapText="1"/>
    </xf>
    <xf numFmtId="0" fontId="1" fillId="0" borderId="0" xfId="2"/>
    <xf numFmtId="0" fontId="1" fillId="4" borderId="1" xfId="2" applyFill="1" applyBorder="1" applyAlignment="1">
      <alignment horizontal="center" vertical="center"/>
    </xf>
    <xf numFmtId="0" fontId="1" fillId="0" borderId="1" xfId="2" applyBorder="1" applyAlignment="1">
      <alignment horizontal="center" vertical="center"/>
    </xf>
    <xf numFmtId="0" fontId="0" fillId="0" borderId="0" xfId="0" applyAlignment="1">
      <alignment horizontal="left"/>
    </xf>
    <xf numFmtId="0" fontId="1" fillId="4" borderId="1" xfId="2" applyFill="1" applyBorder="1" applyAlignment="1">
      <alignment horizontal="left" vertical="center"/>
    </xf>
    <xf numFmtId="0" fontId="1" fillId="0" borderId="1" xfId="2" applyBorder="1" applyAlignment="1">
      <alignment horizontal="left" vertical="center"/>
    </xf>
    <xf numFmtId="0" fontId="1" fillId="0" borderId="2" xfId="2" applyBorder="1" applyAlignment="1">
      <alignment horizontal="center" vertical="center"/>
    </xf>
    <xf numFmtId="0" fontId="1" fillId="0" borderId="2" xfId="2" applyBorder="1" applyAlignment="1">
      <alignment horizontal="left" vertical="center"/>
    </xf>
    <xf numFmtId="0" fontId="1" fillId="4" borderId="2" xfId="2" applyFill="1" applyBorder="1" applyAlignment="1">
      <alignment horizontal="left" vertical="center"/>
    </xf>
    <xf numFmtId="14" fontId="0" fillId="0" borderId="0" xfId="0" applyNumberFormat="1" applyAlignment="1">
      <alignment horizontal="center" vertical="center" wrapText="1"/>
    </xf>
    <xf numFmtId="0" fontId="0" fillId="5" borderId="0" xfId="0" applyFill="1" applyAlignment="1">
      <alignment horizontal="center" vertical="center" wrapText="1"/>
    </xf>
    <xf numFmtId="2" fontId="0" fillId="5" borderId="0" xfId="0" applyNumberFormat="1" applyFill="1" applyAlignment="1">
      <alignment horizontal="center" vertical="center" wrapText="1"/>
    </xf>
    <xf numFmtId="14" fontId="0" fillId="5" borderId="0" xfId="0" applyNumberFormat="1" applyFill="1" applyAlignment="1">
      <alignment horizontal="center" vertical="center" wrapText="1"/>
    </xf>
    <xf numFmtId="0" fontId="7" fillId="6" borderId="3" xfId="0" applyFont="1" applyFill="1" applyBorder="1" applyAlignment="1">
      <alignment horizontal="center" vertical="center" wrapText="1"/>
    </xf>
    <xf numFmtId="0" fontId="0" fillId="8" borderId="0" xfId="0" applyFill="1" applyAlignment="1">
      <alignment horizontal="center" vertical="center" wrapText="1"/>
    </xf>
    <xf numFmtId="2" fontId="0" fillId="8" borderId="0" xfId="0" applyNumberFormat="1" applyFill="1" applyAlignment="1">
      <alignment horizontal="center" vertical="center" wrapText="1"/>
    </xf>
    <xf numFmtId="0" fontId="0" fillId="7" borderId="0" xfId="0" applyFill="1" applyAlignment="1">
      <alignment horizontal="center" vertical="center" wrapText="1"/>
    </xf>
    <xf numFmtId="14" fontId="0" fillId="7" borderId="0" xfId="0" applyNumberFormat="1" applyFill="1" applyAlignment="1">
      <alignment horizontal="center" vertical="center" wrapText="1"/>
    </xf>
    <xf numFmtId="2" fontId="0" fillId="7" borderId="0" xfId="0" applyNumberForma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7" borderId="5" xfId="0" applyFill="1" applyBorder="1" applyAlignment="1">
      <alignment horizontal="center" vertical="center" wrapText="1"/>
    </xf>
    <xf numFmtId="14" fontId="0" fillId="7" borderId="5" xfId="0" applyNumberFormat="1" applyFill="1" applyBorder="1" applyAlignment="1">
      <alignment horizontal="center" vertical="center" wrapText="1"/>
    </xf>
    <xf numFmtId="0" fontId="0" fillId="7" borderId="6" xfId="0" applyFill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9" borderId="5" xfId="0" applyFill="1" applyBorder="1" applyAlignment="1">
      <alignment horizontal="center" vertical="center" wrapText="1"/>
    </xf>
    <xf numFmtId="0" fontId="0" fillId="9" borderId="0" xfId="0" applyFill="1" applyAlignment="1">
      <alignment horizontal="center" vertical="center" wrapText="1"/>
    </xf>
    <xf numFmtId="14" fontId="0" fillId="8" borderId="0" xfId="0" applyNumberFormat="1" applyFill="1" applyAlignment="1">
      <alignment horizontal="center" vertical="center" wrapText="1"/>
    </xf>
    <xf numFmtId="0" fontId="7" fillId="10" borderId="7" xfId="0" applyFont="1" applyFill="1" applyBorder="1" applyAlignment="1">
      <alignment horizontal="center" vertical="center" wrapText="1"/>
    </xf>
    <xf numFmtId="0" fontId="0" fillId="9" borderId="6" xfId="0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2" fontId="0" fillId="0" borderId="0" xfId="0" applyNumberFormat="1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0" fillId="0" borderId="0" xfId="0" applyNumberFormat="1" applyFill="1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2" fontId="0" fillId="0" borderId="0" xfId="0" applyNumberForma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applyAlignment="1">
      <alignment horizontal="left" indent="1"/>
    </xf>
    <xf numFmtId="0" fontId="0" fillId="0" borderId="0" xfId="0" applyNumberFormat="1"/>
    <xf numFmtId="0" fontId="6" fillId="0" borderId="8" xfId="2" applyFont="1" applyBorder="1" applyAlignment="1">
      <alignment horizontal="center" vertical="center" wrapText="1"/>
    </xf>
    <xf numFmtId="14" fontId="0" fillId="0" borderId="5" xfId="0" applyNumberFormat="1" applyBorder="1" applyAlignment="1">
      <alignment horizontal="center" vertical="center" wrapText="1"/>
    </xf>
    <xf numFmtId="14" fontId="0" fillId="7" borderId="0" xfId="0" applyNumberFormat="1" applyFill="1" applyBorder="1" applyAlignment="1">
      <alignment horizontal="center" vertical="center" wrapText="1"/>
    </xf>
    <xf numFmtId="0" fontId="0" fillId="9" borderId="0" xfId="0" applyFill="1" applyBorder="1" applyAlignment="1">
      <alignment horizontal="center" vertical="center" wrapText="1"/>
    </xf>
    <xf numFmtId="0" fontId="7" fillId="9" borderId="0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7" borderId="0" xfId="0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4" fontId="0" fillId="0" borderId="0" xfId="0" applyNumberForma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</cellXfs>
  <cellStyles count="4">
    <cellStyle name="Normal" xfId="0" builtinId="0"/>
    <cellStyle name="Normal 2" xfId="2"/>
    <cellStyle name="Porcentaje" xfId="1" builtinId="5"/>
    <cellStyle name="Porcentaje 2" xfId="3"/>
  </cellStyles>
  <dxfs count="2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</border>
      <protection locked="1" hidden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indexed="64"/>
        </top>
        <bottom/>
      </border>
      <protection locked="1" hidden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0"/>
    </dxf>
    <dxf>
      <numFmt numFmtId="0" formatCode="General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0"/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0"/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0"/>
    </dxf>
    <dxf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0"/>
    </dxf>
    <dxf>
      <alignment horizontal="center" vertical="center" textRotation="0" wrapText="1" indent="0" justifyLastLine="0" shrinkToFit="0" readingOrder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/>
        <vertical/>
        <horizontal/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left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D9E1F2"/>
          <bgColor rgb="FFD9E1F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D9E1F2"/>
          <bgColor rgb="FFD9E1F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scheme val="none"/>
      </font>
      <fill>
        <patternFill patternType="solid">
          <fgColor rgb="FF4472C4"/>
          <bgColor rgb="FF4472C4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D9E1F2"/>
          <bgColor rgb="FFD9E1F2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scheme val="none"/>
      </font>
      <fill>
        <patternFill patternType="solid">
          <fgColor rgb="FFD9E1F2"/>
          <bgColor rgb="FFD9E1F2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scheme val="none"/>
      </font>
      <fill>
        <patternFill patternType="solid">
          <fgColor rgb="FF4472C4"/>
          <bgColor rgb="FF4472C4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9" formatCode="d/mm/yyyy"/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9" formatCode="d/mm/yyyy"/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9" formatCode="d/mm/yyyy"/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9" formatCode="d/mm/yyyy"/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9" formatCode="d/mm/yyyy"/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9" formatCode="d/mm/yyyy"/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9" formatCode="d/mm/yyyy"/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9" formatCode="d/mm/yyyy"/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rgb="FF000000"/>
          <bgColor rgb="FFFFFFFF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fd51642f4800094b/PERSONERIA%20INSTITUCIONAL/PLAN%20ESTRATEGICO/PLAN%20ESTRATEGICO%20MARZO%202024%20FEBRERO%202028/2.%20INDICADORES%20PLAN%202024%20202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_ESTRATEGICO"/>
      <sheetName val="Tablas"/>
      <sheetName val="PLAN ESTRATEGICO"/>
    </sheetNames>
    <sheetDataSet>
      <sheetData sheetId="0"/>
      <sheetData sheetId="1">
        <row r="2">
          <cell r="A2" t="str">
            <v>Defensa Integral De Derechos Humanos</v>
          </cell>
        </row>
        <row r="6">
          <cell r="A6" t="str">
            <v>Preservando Lo De Todos</v>
          </cell>
        </row>
      </sheetData>
      <sheetData sheetId="2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lejandro David Ruiz Robles" refreshedDate="45835.614037500003" createdVersion="8" refreshedVersion="8" minRefreshableVersion="3" recordCount="45">
  <cacheSource type="worksheet">
    <worksheetSource name="consoljunio"/>
  </cacheSource>
  <cacheFields count="12">
    <cacheField name="Programa_x000a_(Sale del Plan de Acción)" numFmtId="0">
      <sharedItems count="4">
        <s v="DelEscritorioAlTerritorio"/>
        <s v="PersoneríaEcológica"/>
        <s v="REDCOM"/>
        <s v="TodosHumanos"/>
      </sharedItems>
    </cacheField>
    <cacheField name="Actividad_x000a_(Sale del Plan de Acción)" numFmtId="0">
      <sharedItems/>
    </cacheField>
    <cacheField name="Indicador_x000a_(Sale del Plan de Acción)" numFmtId="0">
      <sharedItems count="11">
        <s v="Creación y puesta en marcha de la Unidad de Reacción Inmediata"/>
        <s v="% de cumplimiento de participación en Comités y Consejos Territoriales"/>
        <s v="Acciones de Seguimiento a la Gestión Ambiental"/>
        <s v="Jornadas de Promoción y Cuidado del Medio Ambiente"/>
        <s v="Recorridos de visita y protección de patrimonio público realizadas"/>
        <s v="Número de jornadas realizadas"/>
        <s v="Porcentaje de atención en solicitudes de diligencias de inspección de policía"/>
        <s v="Jornadas de Capacitación en Seguridad y Convivencia"/>
        <s v="Número de jornadas de divulgación de oferta institucional realizadas"/>
        <s v="Jornadas de Operación Escudo Realizadas"/>
        <s v="Jornadas de Capacitación a actores sociales"/>
      </sharedItems>
    </cacheField>
    <cacheField name="Mes" numFmtId="0">
      <sharedItems/>
    </cacheField>
    <cacheField name="Fecha" numFmtId="14">
      <sharedItems containsDate="1" containsBlank="1" containsMixedTypes="1" minDate="2025-01-15T00:00:00" maxDate="2025-06-28T00:00:00"/>
    </cacheField>
    <cacheField name="Nombre de la Actividad" numFmtId="0">
      <sharedItems/>
    </cacheField>
    <cacheField name="Comuna" numFmtId="0">
      <sharedItems containsBlank="1" containsMixedTypes="1" containsNumber="1" containsInteger="1" minValue="1" maxValue="12"/>
    </cacheField>
    <cacheField name="Barrio / Corregimiento" numFmtId="0">
      <sharedItems containsBlank="1"/>
    </cacheField>
    <cacheField name="Alcance" numFmtId="2">
      <sharedItems containsBlank="1" containsMixedTypes="1" containsNumber="1" containsInteger="1" minValue="0" maxValue="155"/>
    </cacheField>
    <cacheField name="Grupo Poblacional" numFmtId="0">
      <sharedItems containsBlank="1"/>
    </cacheField>
    <cacheField name="Clasificación" numFmtId="0">
      <sharedItems containsBlank="1"/>
    </cacheField>
    <cacheField name="Estado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s v="Unidad de Reacción Inmediata"/>
    <x v="0"/>
    <s v="ENERO"/>
    <d v="2025-01-15T00:00:00"/>
    <s v="REUNION LIDERES SOCIALES CORREGIMIENTO KM 12"/>
    <s v="Zona Rural"/>
    <s v="KM 12"/>
    <n v="6"/>
    <s v="N.A."/>
    <s v="Acompañamientos"/>
    <s v="OK"/>
  </r>
  <r>
    <x v="0"/>
    <s v="Participación en Comités, Consejos y otros espacios Territoriales"/>
    <x v="1"/>
    <s v="Febrero"/>
    <d v="2025-02-11T00:00:00"/>
    <s v="Reunión con PMJ entrega de resolución"/>
    <s v="No Aplica"/>
    <s v="Institucional Personería de Montería"/>
    <n v="5"/>
    <s v="N.A."/>
    <s v="Institucional"/>
    <s v="OK"/>
  </r>
  <r>
    <x v="0"/>
    <s v="Participación en Comités, Consejos y otros espacios Territoriales"/>
    <x v="1"/>
    <s v="Febrero"/>
    <d v="2025-02-10T00:00:00"/>
    <s v="Reunión vocales de control"/>
    <s v="No Aplica"/>
    <s v="Institucional Personería de Montería"/>
    <n v="8"/>
    <s v="N.A."/>
    <s v="Institucional"/>
    <s v="OK"/>
  </r>
  <r>
    <x v="1"/>
    <s v="Acompañamiento y Seguimiento a la Gestión Ambiental"/>
    <x v="2"/>
    <s v="Febrero"/>
    <d v="2025-02-21T00:00:00"/>
    <s v="Reunión mesa de trabajo ambiental con CVS"/>
    <s v="No Aplica"/>
    <s v="Institucional CVS"/>
    <n v="24"/>
    <s v="N.A."/>
    <s v="Institucional"/>
    <s v="OK"/>
  </r>
  <r>
    <x v="0"/>
    <s v="Unidad de Reacción Inmediata"/>
    <x v="0"/>
    <s v="Febrero"/>
    <d v="2025-02-27T00:00:00"/>
    <s v="Recorrido con Veolia en el barrio el dorado"/>
    <n v="1"/>
    <s v="Barrio el Dorado"/>
    <n v="3"/>
    <s v="N.A."/>
    <s v="Servicios Públicos"/>
    <s v="OK"/>
  </r>
  <r>
    <x v="0"/>
    <s v="Unidad de Reacción Inmediata"/>
    <x v="0"/>
    <s v="MARZO"/>
    <d v="2025-03-17T00:00:00"/>
    <s v="MESA DE TRABAJO PROBLEMÁTICA CEIBAL"/>
    <n v="9"/>
    <s v="CEIBAL"/>
    <n v="16"/>
    <s v="N.A."/>
    <s v="Acompañamientos"/>
    <s v="OK"/>
  </r>
  <r>
    <x v="1"/>
    <s v="Actividades de Capacitación y Sensibilización Ambiental"/>
    <x v="3"/>
    <s v="MARZO"/>
    <d v="2025-03-21T00:00:00"/>
    <s v="GUARDIANES DEL MEDIO AMBIENTE"/>
    <s v="No Aplica"/>
    <s v="CVS"/>
    <n v="54"/>
    <s v="N.A."/>
    <s v="Medio Ambiente"/>
    <s v="OK"/>
  </r>
  <r>
    <x v="0"/>
    <s v="Unidad de Reacción Inmediata"/>
    <x v="0"/>
    <s v="MARZO"/>
    <d v="2025-03-26T00:00:00"/>
    <s v="RECORRIDO DE VERIFICACIÓN DE ACOMETIDA Y TUBERIAS EN EL CEIBAL CON VEOLIA"/>
    <n v="9"/>
    <s v="CEIBAL"/>
    <n v="8"/>
    <s v="N.A."/>
    <s v="Servicios Públicos"/>
    <s v="OK"/>
  </r>
  <r>
    <x v="0"/>
    <s v="Participación en Comités, Consejos y otros espacios Territoriales"/>
    <x v="1"/>
    <s v="MARZO"/>
    <d v="2025-03-26T00:00:00"/>
    <s v="SEGUNDA MESA DE TRABAJO PARCELAS HORIZONTE"/>
    <n v="12"/>
    <s v="PARCELAS HORIZONTE"/>
    <n v="17"/>
    <s v="N.A."/>
    <s v="Servicios Públicos"/>
    <s v="OK"/>
  </r>
  <r>
    <x v="1"/>
    <s v="Actividades de Capacitación y Sensibilización Ambiental"/>
    <x v="3"/>
    <s v="ABRIL"/>
    <d v="2025-04-03T00:00:00"/>
    <s v="AULA INTERACTIVA CON INSTITUCIONES EDUCATIVAS DEL MUNICIPIO DE MONTERÍA- "/>
    <s v="No Aplica"/>
    <s v="CVC"/>
    <n v="27"/>
    <s v="Infancia 6 - 11 años"/>
    <s v="Medio Ambiente"/>
    <s v="OK"/>
  </r>
  <r>
    <x v="0"/>
    <s v="Unidad de Reacción Inmediata"/>
    <x v="0"/>
    <s v="ABRIL"/>
    <d v="2025-04-10T00:00:00"/>
    <s v="INAUGURACIÓN UNIDAD ACTIVA"/>
    <s v="No Aplica"/>
    <s v="N.A"/>
    <s v="N.A"/>
    <s v="N.A."/>
    <s v="Oferta Institucional"/>
    <s v="OK"/>
  </r>
  <r>
    <x v="1"/>
    <s v="Protección de lugares de interés general y patrimonio público de la ciudad de Montería"/>
    <x v="4"/>
    <s v="ABRIL"/>
    <d v="2025-04-11T00:00:00"/>
    <s v="RECORRIDO A OBRAS PÚBLICAS DE MALLA VIAL EN MONTERÍA"/>
    <s v="No Aplica"/>
    <s v="RACHO DEL INAT CON CALLE 40, CRA 3A LADO OESTE ENTRE 69 Y 70, CALLE 20 CRA 5 FRENTE A LA GLORIETA, CRA 1W, DIAGONAL A LA UNISINÚ"/>
    <s v="N.A"/>
    <s v="N.A."/>
    <s v="Patrimonio Público"/>
    <s v="OK"/>
  </r>
  <r>
    <x v="0"/>
    <s v="Participación en Comités, Consejos y otros espacios Territoriales"/>
    <x v="1"/>
    <s v="ABRIL"/>
    <d v="2025-04-03T00:00:00"/>
    <s v="REUNION CON AFINIA"/>
    <s v="No Aplica"/>
    <s v="N.A"/>
    <n v="6"/>
    <s v="N.A."/>
    <s v="Servicios Públicos"/>
    <s v="OK"/>
  </r>
  <r>
    <x v="0"/>
    <s v="Jornadas de Oferta Institucional y Encuentros Comunitarios"/>
    <x v="5"/>
    <s v="ABRIL"/>
    <d v="2025-04-30T00:00:00"/>
    <s v="CAPACITACIÓN LEY 2166 DE 2021"/>
    <n v="1"/>
    <s v="RANCHO GRANDE"/>
    <n v="19"/>
    <s v="N.A."/>
    <s v="Oferta Institucional"/>
    <s v="OK"/>
  </r>
  <r>
    <x v="0"/>
    <s v="Unidad de Reacción Inmediata"/>
    <x v="0"/>
    <s v="ABRIL"/>
    <d v="2025-04-11T00:00:00"/>
    <s v="VISITA A LA COMUNIDAD DE VILLA CIELO POR EL TEMA DE ALUMBRADO PÚBLICO"/>
    <n v="12"/>
    <s v="VILLA CIELO"/>
    <n v="0"/>
    <s v="N.A."/>
    <s v="Servicios Públicos"/>
    <s v="OK"/>
  </r>
  <r>
    <x v="0"/>
    <s v="Unidad de Reacción Inmediata"/>
    <x v="0"/>
    <s v="ABRIL"/>
    <d v="2025-04-11T00:00:00"/>
    <s v="ACOMPAÑAMIENTO JAC LA PALMA- OBRA DE PAVIMENTACIÓN"/>
    <n v="1"/>
    <s v="LA PALMA"/>
    <n v="40"/>
    <s v="N.A."/>
    <s v="Patrimonio Público"/>
    <s v="OK"/>
  </r>
  <r>
    <x v="2"/>
    <s v="Acompañamientos a las diligencias realizadas por las diferentes inspecciones de policía de la ciudad"/>
    <x v="6"/>
    <s v="ABRIL"/>
    <s v="TODO EL MES"/>
    <s v="ASISTENCIA A DILIGENCIAS DE INSPECCIÓN DE POLICIA REALIZADA EN EL MES DE ABRIL"/>
    <s v="No Aplica"/>
    <s v="DE ACUERDO A LA DILIGENCIA"/>
    <n v="47"/>
    <s v="N.A."/>
    <s v="Inspección Policía"/>
    <s v="OK"/>
  </r>
  <r>
    <x v="0"/>
    <s v="Unidad de Reacción Inmediata"/>
    <x v="0"/>
    <s v="ABRIL"/>
    <d v="2025-04-11T00:00:00"/>
    <s v="RECORRIDO POR EL SECTOR DE VILLA CIELO ANTE PROBLEMÁTICA CON EL SERVICIO DE ALCALTARILLADO "/>
    <n v="12"/>
    <s v="VILLA CIELO"/>
    <n v="0"/>
    <s v="N.A."/>
    <s v="Servicios Públicos"/>
    <s v="OK"/>
  </r>
  <r>
    <x v="1"/>
    <s v="Actividades de Capacitación y Sensibilización Ambiental"/>
    <x v="3"/>
    <s v="ABRIL"/>
    <d v="2025-04-22T00:00:00"/>
    <s v="SIEMBRA DE ARBOLES 1.000"/>
    <s v="Zona Rural"/>
    <s v="GUATEQUE"/>
    <n v="23"/>
    <s v="N.A."/>
    <s v="Medio Ambiente"/>
    <s v="OK"/>
  </r>
  <r>
    <x v="0"/>
    <s v="Unidad de Reacción Inmediata"/>
    <x v="0"/>
    <s v="ABRIL"/>
    <d v="2025-04-25T00:00:00"/>
    <s v="PROBLEMÁTICA REBOSE AGUAS RESIDUALES"/>
    <n v="8"/>
    <s v="MONTEVERDE"/>
    <n v="6"/>
    <s v="N.A."/>
    <s v="Servicios Públicos"/>
    <s v="OK"/>
  </r>
  <r>
    <x v="0"/>
    <s v="Jornadas de Oferta Institucional y Encuentros Comunitarios"/>
    <x v="5"/>
    <s v="MAYO"/>
    <d v="2025-05-09T00:00:00"/>
    <s v="JORNADA DE TOMA DE DE PETICIONES POR INCONVENIENTES EN SERVICIOS PÚBLICOS DOMICILIARIOS EN LA VEREDA NUEVO HORIZONTE 1"/>
    <n v="12"/>
    <s v="PARCELA HORIZONTE 1"/>
    <n v="27"/>
    <s v="N.A."/>
    <s v="Oferta Institucional"/>
    <s v="OK"/>
  </r>
  <r>
    <x v="1"/>
    <s v="Actividades de Capacitación y Sensibilización Ambiental"/>
    <x v="3"/>
    <s v="MAYO"/>
    <d v="2025-05-20T00:00:00"/>
    <s v="COMMEMORACION DIA DEL RECICLAJE"/>
    <s v="No Aplica"/>
    <s v="Auditorio Uniremintong"/>
    <n v="36"/>
    <s v="N.A."/>
    <s v="Oferta Institucional"/>
    <s v="OK"/>
  </r>
  <r>
    <x v="2"/>
    <s v="Acompañamientos a las diligencias realizadas por las diferentes inspecciones de policía de la ciudad"/>
    <x v="6"/>
    <s v="MAYO"/>
    <s v="TODO EL MES"/>
    <s v="ASISTENCIA A DILIGENCIAS DE INSPECCIÓN DE POLICIA"/>
    <s v="No Aplica"/>
    <s v="DE ACUERDO A LA DILIGENCIA"/>
    <n v="58"/>
    <s v="N.A."/>
    <s v="Inspección Policía"/>
    <s v="OK"/>
  </r>
  <r>
    <x v="2"/>
    <s v="Acciones de Seguridad y Convivencia Ciudadana2"/>
    <x v="7"/>
    <s v="MAYO"/>
    <d v="2025-05-16T00:00:00"/>
    <s v="CAPACITACION DE CONVIVENCIA "/>
    <n v="4"/>
    <s v="LA GLORIA"/>
    <n v="32"/>
    <s v="N.A."/>
    <s v="Capacitación Escuela"/>
    <s v="OK"/>
  </r>
  <r>
    <x v="1"/>
    <s v="Protección de lugares de interés general y patrimonio público de la ciudad de Montería"/>
    <x v="4"/>
    <s v="MAYO"/>
    <d v="2025-05-19T00:00:00"/>
    <s v="RECORRIDO DE OBRAS-PAVIMENTO RIGIDO "/>
    <n v="5"/>
    <s v="COSTA DE ORO"/>
    <n v="4"/>
    <s v="N.A."/>
    <s v="Patrimonio Público"/>
    <s v="OK"/>
  </r>
  <r>
    <x v="0"/>
    <s v="Jornadas de Oferta Institucional y Encuentros Comunitarios"/>
    <x v="5"/>
    <s v="MAYO"/>
    <d v="2025-05-16T00:00:00"/>
    <s v="CAPACITACION EN SERVICIOS PÚBLICOS "/>
    <n v="3"/>
    <s v=" MERCEDES ABREGO-SEDE LAS COLINAS"/>
    <n v="33"/>
    <s v="N.A."/>
    <s v="Oferta Institucional"/>
    <s v="OK"/>
  </r>
  <r>
    <x v="1"/>
    <s v="Protección de lugares de interés general y patrimonio público de la ciudad de Montería"/>
    <x v="4"/>
    <s v="MAYO"/>
    <d v="2025-05-30T00:00:00"/>
    <s v="RECORRIDO DE OBRAS HIDRAULICAS EN EL B/MONTEVERDE"/>
    <n v="8"/>
    <s v="MONTEVERDE"/>
    <n v="4"/>
    <s v="N.A."/>
    <s v="Patrimonio Público"/>
    <s v="OK"/>
  </r>
  <r>
    <x v="1"/>
    <s v="Acompañamiento y Seguimiento a la Gestión Ambiental"/>
    <x v="2"/>
    <s v="MAYO"/>
    <d v="2025-05-26T00:00:00"/>
    <s v="VISITA PARQUE PIARS LOS CERROS"/>
    <s v="Zona Rural"/>
    <s v="PIARS LOS CERROS"/>
    <n v="7"/>
    <s v="N.A."/>
    <s v="Medio Ambiente"/>
    <s v="OK"/>
  </r>
  <r>
    <x v="0"/>
    <s v="Realizar jornadas de divulgación de oferta institucional"/>
    <x v="8"/>
    <s v="MAYO"/>
    <d v="2025-05-15T00:00:00"/>
    <s v="FERIA DE SERVICIOS"/>
    <n v="4"/>
    <s v="VILLA MARGARITA"/>
    <n v="6"/>
    <s v="N.A."/>
    <s v="Oferta Institucional"/>
    <s v="OK"/>
  </r>
  <r>
    <x v="0"/>
    <s v="Realizar jornadas de divulgación de oferta institucional"/>
    <x v="8"/>
    <s v="MAYO"/>
    <d v="2025-05-23T00:00:00"/>
    <s v="FERIA DE SERVICIOS"/>
    <s v="Zona Rural"/>
    <s v="LAS PALOMAS"/>
    <n v="10"/>
    <s v="N.A."/>
    <s v="Oferta Institucional"/>
    <s v="Pendiente verificar alcance"/>
  </r>
  <r>
    <x v="0"/>
    <s v="Unidad de Reacción Inmediata"/>
    <x v="0"/>
    <s v="MAYO"/>
    <d v="2025-05-22T00:00:00"/>
    <s v="RECORRIDO AL PAVIMENTO EN KM 12"/>
    <s v="Zona Rural"/>
    <s v="KM 12"/>
    <n v="6"/>
    <s v="N.A."/>
    <s v="Acompañamientos"/>
    <s v="OK"/>
  </r>
  <r>
    <x v="0"/>
    <s v="Unidad de Reacción Inmediata"/>
    <x v="0"/>
    <s v="MAYO"/>
    <d v="2025-05-27T00:00:00"/>
    <s v="VISITA AL PAVIMENTO DE LOS GARZONES"/>
    <n v="10"/>
    <s v="LOS GARZONES"/>
    <n v="7"/>
    <s v="N.A."/>
    <s v="Acompañamientos"/>
    <s v="OK"/>
  </r>
  <r>
    <x v="0"/>
    <s v="Realizar jornadas de divulgación de oferta institucional"/>
    <x v="8"/>
    <s v="JUNIO"/>
    <d v="2025-06-05T00:00:00"/>
    <s v="jornada de divulgación de oferta institucional en el barrio 25 de agosto"/>
    <n v="8"/>
    <s v="25 DE AGOSTO"/>
    <m/>
    <m/>
    <s v="Oferta Institucional"/>
    <m/>
  </r>
  <r>
    <x v="0"/>
    <s v="Realizar jornadas de divulgación de oferta institucional"/>
    <x v="8"/>
    <s v="JUNIO"/>
    <d v="2025-06-11T00:00:00"/>
    <s v="jornada de divulgación de oferta institucional en el barrio Canta claro"/>
    <n v="6"/>
    <s v="CANTA CLARO"/>
    <m/>
    <m/>
    <s v="Oferta Institucional"/>
    <m/>
  </r>
  <r>
    <x v="2"/>
    <s v="Acciones de Seguridad y Convivencia Ciudadana"/>
    <x v="9"/>
    <s v="JUNIO"/>
    <d v="2025-06-13T00:00:00"/>
    <s v="Jornada de operación escudo en el centro, av.1ra"/>
    <n v="5"/>
    <s v="AVENIDA 1RA"/>
    <m/>
    <m/>
    <s v="Oferta Institucional"/>
    <m/>
  </r>
  <r>
    <x v="0"/>
    <s v="Realizar jornadas de divulgación de oferta institucional"/>
    <x v="8"/>
    <s v="JUNIO"/>
    <d v="2025-06-14T00:00:00"/>
    <s v="PARTICIPACION FERIA DE SERVICIOS-TOMA DE BARRIOS AFINIA"/>
    <n v="4"/>
    <s v="URB. LOS RECUERDOS"/>
    <n v="23"/>
    <s v="N.A."/>
    <s v="Oferta Institucional"/>
    <m/>
  </r>
  <r>
    <x v="0"/>
    <s v="Realizar jornadas de divulgación de oferta institucional"/>
    <x v="8"/>
    <s v="JUNIO"/>
    <d v="2025-06-25T00:00:00"/>
    <s v="jornada de divulgación de oferta institucional en el barrio"/>
    <n v="10"/>
    <s v="garzones"/>
    <m/>
    <m/>
    <s v="Oferta Institucional"/>
    <m/>
  </r>
  <r>
    <x v="0"/>
    <s v="Jornadas de Oferta Institucional y Encuentros Comunitarios"/>
    <x v="5"/>
    <s v="JUNIO"/>
    <d v="2025-06-26T00:00:00"/>
    <s v="FERIA DE SERVICIOS EN COMUNIDAD VILLA CIELO"/>
    <n v="12"/>
    <s v="VILLA CIELO"/>
    <n v="155"/>
    <s v="N.A."/>
    <s v="Oferta Institucional"/>
    <m/>
  </r>
  <r>
    <x v="0"/>
    <s v="Jornadas de Oferta Institucional y Encuentros Comunitarios"/>
    <x v="5"/>
    <s v="JUNIO"/>
    <d v="2025-06-27T00:00:00"/>
    <s v="jornada de estrategia oficina satelite"/>
    <n v="7"/>
    <s v="B/sucre (invasión). B/Luis carlos galan"/>
    <m/>
    <m/>
    <m/>
    <m/>
  </r>
  <r>
    <x v="0"/>
    <s v="Unidad de Reacción Inmediata"/>
    <x v="0"/>
    <s v="JUNIO"/>
    <m/>
    <s v="15 acciones de la unidad de la unidad activa"/>
    <m/>
    <m/>
    <m/>
    <m/>
    <m/>
    <m/>
  </r>
  <r>
    <x v="2"/>
    <s v="Acciones de Seguridad y Convivencia Ciudadana"/>
    <x v="9"/>
    <s v="JUNIO"/>
    <d v="2025-06-27T00:00:00"/>
    <s v="Jornada de operación escudo en la calle 41"/>
    <m/>
    <s v="CLL 41"/>
    <m/>
    <m/>
    <m/>
    <m/>
  </r>
  <r>
    <x v="2"/>
    <s v="Acompañamientos a las diligencias realizadas por las diferentes inspecciones de policía de la ciudad"/>
    <x v="6"/>
    <s v="JUNIO"/>
    <m/>
    <s v="Los que se deban atender…"/>
    <s v="No Aplica"/>
    <m/>
    <m/>
    <m/>
    <m/>
    <m/>
  </r>
  <r>
    <x v="3"/>
    <s v="Capacitación a JAC y JAL"/>
    <x v="10"/>
    <s v="JUNIO"/>
    <d v="2025-06-18T00:00:00"/>
    <s v="capacitar a 120 actores comunales"/>
    <m/>
    <m/>
    <n v="13"/>
    <m/>
    <m/>
    <m/>
  </r>
  <r>
    <x v="1"/>
    <s v="Actividades de Capacitación y Sensibilización Ambiental"/>
    <x v="3"/>
    <s v="JUNIO"/>
    <d v="2025-06-24T00:00:00"/>
    <s v="jornada de promocion y cuidado ambiental en el barrio Centro"/>
    <n v="5"/>
    <s v="Centro"/>
    <m/>
    <m/>
    <m/>
    <m/>
  </r>
  <r>
    <x v="1"/>
    <s v="Protección de lugares de interés general y patrimonio público de la ciudad de Montería"/>
    <x v="4"/>
    <s v="JUNIO"/>
    <d v="2025-06-18T00:00:00"/>
    <s v="Recorrido de visita de patromonio  público en patio Bonito"/>
    <m/>
    <s v="Patio Bonito"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outline="1" outlineData="1" multipleFieldFilters="0">
  <location ref="A1:B17" firstHeaderRow="1" firstDataRow="1" firstDataCol="1"/>
  <pivotFields count="12">
    <pivotField axis="axisRow" showAll="0">
      <items count="5">
        <item x="0"/>
        <item x="1"/>
        <item x="2"/>
        <item x="3"/>
        <item t="default"/>
      </items>
    </pivotField>
    <pivotField showAll="0"/>
    <pivotField axis="axisRow" dataField="1" showAll="0">
      <items count="12">
        <item x="1"/>
        <item x="2"/>
        <item x="0"/>
        <item x="10"/>
        <item x="7"/>
        <item x="9"/>
        <item x="3"/>
        <item x="8"/>
        <item x="5"/>
        <item x="6"/>
        <item x="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2">
    <field x="0"/>
    <field x="2"/>
  </rowFields>
  <rowItems count="16">
    <i>
      <x/>
    </i>
    <i r="1">
      <x/>
    </i>
    <i r="1">
      <x v="2"/>
    </i>
    <i r="1">
      <x v="7"/>
    </i>
    <i r="1">
      <x v="8"/>
    </i>
    <i>
      <x v="1"/>
    </i>
    <i r="1">
      <x v="1"/>
    </i>
    <i r="1">
      <x v="6"/>
    </i>
    <i r="1">
      <x v="10"/>
    </i>
    <i>
      <x v="2"/>
    </i>
    <i r="1">
      <x v="4"/>
    </i>
    <i r="1">
      <x v="5"/>
    </i>
    <i r="1">
      <x v="9"/>
    </i>
    <i>
      <x v="3"/>
    </i>
    <i r="1">
      <x v="3"/>
    </i>
    <i t="grand">
      <x/>
    </i>
  </rowItems>
  <colItems count="1">
    <i/>
  </colItems>
  <dataFields count="1">
    <dataField name="Cuenta de Indicador_x000a_(Sale del Plan de Acción)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id="22" name="Tabla118221222202123" displayName="Tabla118221222202123" ref="A1:L2" headerRowDxfId="249" dataDxfId="248">
  <tableColumns count="12">
    <tableColumn id="1" name="Programa_x000a_(Sale del Plan de Acción)" totalsRowLabel="Total" dataDxfId="247" totalsRowDxfId="246"/>
    <tableColumn id="2" name="Actividad_x000a_(Sale del Plan de Acción)" dataDxfId="245" totalsRowDxfId="244"/>
    <tableColumn id="3" name="Indicador_x000a_(Sale del Plan de Acción)" dataDxfId="243">
      <calculatedColumnFormula>_xlfn.XLOOKUP(Tabla118221222202123[[#This Row],[Actividad
(Sale del Plan de Acción)]],'2025'!C:C,'2025'!D:D)</calculatedColumnFormula>
    </tableColumn>
    <tableColumn id="4" name="Mes" dataDxfId="242" totalsRowDxfId="241"/>
    <tableColumn id="11" name="Fecha" dataDxfId="240" totalsRowDxfId="239"/>
    <tableColumn id="5" name="Nombre de la Actividad" dataDxfId="238" totalsRowDxfId="237"/>
    <tableColumn id="6" name="Comuna" dataDxfId="236" totalsRowDxfId="235"/>
    <tableColumn id="7" name="Barrio / Corregimiento" dataDxfId="234" totalsRowDxfId="233"/>
    <tableColumn id="8" name="Alcance" dataDxfId="232" totalsRowDxfId="231"/>
    <tableColumn id="9" name="Grupo Poblacional" dataDxfId="230" totalsRowDxfId="229"/>
    <tableColumn id="10" name="Clasificación" totalsRowFunction="count" dataDxfId="228" totalsRowDxfId="227"/>
    <tableColumn id="12" name="Estado" dataDxfId="226" totalsRowDxfId="225"/>
  </tableColumns>
  <tableStyleInfo name="TableStyleMedium9" showFirstColumn="0" showLastColumn="0" showRowStripes="1" showColumnStripes="0"/>
</table>
</file>

<file path=xl/tables/table10.xml><?xml version="1.0" encoding="utf-8"?>
<table xmlns="http://schemas.openxmlformats.org/spreadsheetml/2006/main" id="4" name="Clasificación" displayName="Clasificación" ref="B2:B16" totalsRowShown="0" headerRowDxfId="49" dataDxfId="48">
  <autoFilter ref="B2:B16"/>
  <tableColumns count="1">
    <tableColumn id="1" name="Clasificación" dataDxfId="47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5" name="Grupopoblacional" displayName="Grupopoblacional" ref="C2:C21" totalsRowShown="0" headerRowDxfId="46" dataDxfId="45">
  <autoFilter ref="C2:C21"/>
  <tableColumns count="1">
    <tableColumn id="1" name="Grupopoblacional" dataDxfId="44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6" name="Programas" displayName="Programas" ref="D2:D14" totalsRowShown="0">
  <autoFilter ref="D2:D14"/>
  <tableColumns count="1">
    <tableColumn id="1" name="Programas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7" name="Máscercadetusderechos" displayName="Máscercadetusderechos" ref="E2:E10" totalsRowShown="0" dataDxfId="43" tableBorderDxfId="42" dataCellStyle="Normal 2">
  <autoFilter ref="E2:E10"/>
  <tableColumns count="1">
    <tableColumn id="1" name="Máscercadetusderechos" dataDxfId="41" dataCellStyle="Normal 2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8" name="IgualesYDiferentes" displayName="IgualesYDiferentes" ref="F2:F6" totalsRowShown="0" tableBorderDxfId="40">
  <autoFilter ref="F2:F6"/>
  <tableColumns count="1">
    <tableColumn id="1" name="IgualesYDiferentes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9" name="TodosHumanos" displayName="TodosHumanos" ref="G2:G4" totalsRowShown="0" tableBorderDxfId="39">
  <autoFilter ref="G2:G4"/>
  <tableColumns count="1">
    <tableColumn id="1" name="TodosHumanos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10" name="DelEscritorioAlTerritorio" displayName="DelEscritorioAlTerritorio" ref="H2:H9" totalsRowShown="0" dataDxfId="38" tableBorderDxfId="37" dataCellStyle="Normal 2">
  <autoFilter ref="H2:H9"/>
  <tableColumns count="1">
    <tableColumn id="1" name="DelEscritorioAlTerritorio" dataDxfId="36" dataCellStyle="Normal 2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11" name="REDCOM" displayName="REDCOM" ref="I2:I5" totalsRowShown="0" tableBorderDxfId="35">
  <autoFilter ref="I2:I5"/>
  <tableColumns count="1">
    <tableColumn id="1" name="REDCOM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id="12" name="RestaurandoVidas" displayName="RestaurandoVidas" ref="J2:J5" totalsRowShown="0" tableBorderDxfId="34">
  <autoFilter ref="J2:J5"/>
  <tableColumns count="1">
    <tableColumn id="1" name="RestaurandoVidas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id="13" name="VocesCiudadanas" displayName="VocesCiudadanas" ref="K2:K3" totalsRowShown="0" dataDxfId="33" tableBorderDxfId="32" dataCellStyle="Normal 2">
  <autoFilter ref="K2:K3"/>
  <tableColumns count="1">
    <tableColumn id="1" name="VocesCiudadanas" dataDxfId="31" dataCellStyle="Normal 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3" name="Tabla118221222202124" displayName="Tabla118221222202124" ref="A1:L5" headerRowDxfId="224" dataDxfId="223">
  <tableColumns count="12">
    <tableColumn id="1" name="Programa_x000a_(Sale del Plan de Acción)" totalsRowLabel="Total" dataDxfId="222" totalsRowDxfId="221"/>
    <tableColumn id="2" name="Actividad_x000a_(Sale del Plan de Acción)" dataDxfId="220" totalsRowDxfId="219"/>
    <tableColumn id="3" name="Indicador_x000a_(Sale del Plan de Acción)" dataDxfId="218">
      <calculatedColumnFormula>_xlfn.XLOOKUP(Tabla118221222202124[[#This Row],[Actividad
(Sale del Plan de Acción)]],'2025'!C:C,'2025'!D:D)</calculatedColumnFormula>
    </tableColumn>
    <tableColumn id="4" name="Mes" dataDxfId="217" totalsRowDxfId="216"/>
    <tableColumn id="11" name="Fecha" dataDxfId="215" totalsRowDxfId="214"/>
    <tableColumn id="5" name="Nombre de la Actividad" dataDxfId="213" totalsRowDxfId="212"/>
    <tableColumn id="6" name="Comuna" dataDxfId="211" totalsRowDxfId="210"/>
    <tableColumn id="7" name="Barrio / Corregimiento" dataDxfId="209" totalsRowDxfId="208"/>
    <tableColumn id="8" name="Alcance" dataDxfId="207" totalsRowDxfId="206"/>
    <tableColumn id="9" name="Grupo Poblacional" dataDxfId="205" totalsRowDxfId="204"/>
    <tableColumn id="10" name="Clasificación" totalsRowFunction="count" dataDxfId="203" totalsRowDxfId="202"/>
    <tableColumn id="12" name="Estado" dataDxfId="201" totalsRowDxfId="200"/>
  </tableColumns>
  <tableStyleInfo name="TableStyleMedium9" showFirstColumn="0" showLastColumn="0" showRowStripes="1" showColumnStripes="0"/>
</table>
</file>

<file path=xl/tables/table20.xml><?xml version="1.0" encoding="utf-8"?>
<table xmlns="http://schemas.openxmlformats.org/spreadsheetml/2006/main" id="14" name="PersoneríaEcológica" displayName="PersoneríaEcológica" ref="L2:L6" totalsRowShown="0" tableBorderDxfId="30">
  <autoFilter ref="L2:L6"/>
  <tableColumns count="1">
    <tableColumn id="1" name="PersoneríaEcológica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id="15" name="ControlPreventivo" displayName="ControlPreventivo" ref="M2:M3" totalsRowShown="0" dataDxfId="29" tableBorderDxfId="28" dataCellStyle="Normal 2">
  <autoFilter ref="M2:M3"/>
  <tableColumns count="1">
    <tableColumn id="1" name="ControlPreventivo" dataDxfId="27" dataCellStyle="Normal 2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id="16" name="HumanizaciónAdministraciónpública" displayName="HumanizaciónAdministraciónpública" ref="N2:N3" totalsRowShown="0" dataDxfId="26" tableBorderDxfId="25" dataCellStyle="Normal 2">
  <autoFilter ref="N2:N3"/>
  <tableColumns count="1">
    <tableColumn id="1" name="HumanizaciónAdministraciónpública" dataDxfId="24" dataCellStyle="Normal 2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id="17" name="AdministraciónSolida" displayName="AdministraciónSolida" ref="O2:O7" totalsRowShown="0" dataDxfId="23" tableBorderDxfId="22" dataCellStyle="Normal 2">
  <autoFilter ref="O2:O7"/>
  <tableColumns count="1">
    <tableColumn id="1" name="AdministraciónSolida" dataDxfId="21" dataCellStyle="Normal 2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id="18" name="NoAplica" displayName="NoAplica" ref="P2:P3" totalsRowShown="0">
  <autoFilter ref="P2:P3"/>
  <tableColumns count="1">
    <tableColumn id="1" name="NoAplica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id="2" name="Tabla118" displayName="Tabla118" ref="A1:G40" headerRowDxfId="18" dataDxfId="16" headerRowBorderDxfId="17" tableBorderDxfId="15" totalsRowBorderDxfId="14">
  <autoFilter ref="A1:G40"/>
  <sortState ref="A2:E40">
    <sortCondition ref="B1:B40"/>
  </sortState>
  <tableColumns count="7">
    <tableColumn id="1" name="Línea Estratégica" totalsRowLabel="Total" dataDxfId="13" totalsRowDxfId="12"/>
    <tableColumn id="7" name="Programa" dataDxfId="11" totalsRowDxfId="10"/>
    <tableColumn id="8" name="Actividad" dataDxfId="9" totalsRowDxfId="8"/>
    <tableColumn id="10" name="Indicador" dataDxfId="7" totalsRowDxfId="6"/>
    <tableColumn id="9" name="Meta 2025" totalsRowFunction="sum" dataDxfId="5" totalsRowDxfId="4"/>
    <tableColumn id="2" name="Resultado" dataDxfId="3" totalsRowDxfId="2">
      <calculatedColumnFormula>+_xlfn.XLOOKUP(Tabla118[[#This Row],[Indicador]],resuconsol!A:A,resuconsol!B:B)</calculatedColumnFormula>
    </tableColumn>
    <tableColumn id="4" name="Responsable" dataDxfId="1" totalsRowDxfId="0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20" name="Tabla1182212222021" displayName="Tabla1182212222021" ref="A1:L5" headerRowDxfId="199" dataDxfId="198">
  <tableColumns count="12">
    <tableColumn id="1" name="Programa_x000a_(Sale del Plan de Acción)" totalsRowLabel="Total" dataDxfId="197" totalsRowDxfId="196"/>
    <tableColumn id="2" name="Actividad_x000a_(Sale del Plan de Acción)" dataDxfId="195" totalsRowDxfId="194"/>
    <tableColumn id="3" name="Indicador_x000a_(Sale del Plan de Acción)" dataDxfId="193">
      <calculatedColumnFormula>_xlfn.XLOOKUP(Tabla1182212222021[[#This Row],[Actividad
(Sale del Plan de Acción)]],'2025'!C:C,'2025'!D:D)</calculatedColumnFormula>
    </tableColumn>
    <tableColumn id="4" name="Mes" dataDxfId="192" totalsRowDxfId="191"/>
    <tableColumn id="11" name="Fecha" dataDxfId="190" totalsRowDxfId="189"/>
    <tableColumn id="5" name="Nombre de la Actividad" dataDxfId="188" totalsRowDxfId="187"/>
    <tableColumn id="6" name="Comuna" dataDxfId="186" totalsRowDxfId="185"/>
    <tableColumn id="7" name="Barrio / Corregimiento" dataDxfId="184" totalsRowDxfId="183"/>
    <tableColumn id="8" name="Alcance" dataDxfId="182" totalsRowDxfId="181"/>
    <tableColumn id="9" name="Grupo Poblacional" dataDxfId="180" totalsRowDxfId="179"/>
    <tableColumn id="10" name="Clasificación" totalsRowFunction="count" dataDxfId="178" totalsRowDxfId="177"/>
    <tableColumn id="12" name="Estado" dataDxfId="176" totalsRowDxfId="175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19" name="Tabla11822122220" displayName="Tabla11822122220" ref="A1:L12" headerRowDxfId="174" dataDxfId="173">
  <autoFilter ref="A1:L12"/>
  <tableColumns count="12">
    <tableColumn id="1" name="Programa_x000a_(Sale del Plan de Acción)" totalsRowLabel="Total" dataDxfId="172" totalsRowDxfId="171"/>
    <tableColumn id="2" name="Actividad_x000a_(Sale del Plan de Acción)" dataDxfId="170" totalsRowDxfId="169"/>
    <tableColumn id="3" name="Indicador_x000a_(Sale del Plan de Acción)" dataDxfId="168">
      <calculatedColumnFormula>_xlfn.XLOOKUP(Tabla11822122220[[#This Row],[Actividad
(Sale del Plan de Acción)]],'2025'!C:C,'2025'!D:D)</calculatedColumnFormula>
    </tableColumn>
    <tableColumn id="4" name="Mes" dataDxfId="167" totalsRowDxfId="166"/>
    <tableColumn id="11" name="Fecha" dataDxfId="165" totalsRowDxfId="164"/>
    <tableColumn id="5" name="Nombre de la Actividad" dataDxfId="163" totalsRowDxfId="162"/>
    <tableColumn id="6" name="Comuna" dataDxfId="161" totalsRowDxfId="160"/>
    <tableColumn id="7" name="Barrio / Corregimiento" dataDxfId="159" totalsRowDxfId="158"/>
    <tableColumn id="8" name="Alcance" dataDxfId="157" totalsRowDxfId="156"/>
    <tableColumn id="9" name="Grupo Poblacional" dataDxfId="155" totalsRowDxfId="154"/>
    <tableColumn id="10" name="Clasificación" totalsRowFunction="count" dataDxfId="153" totalsRowDxfId="152"/>
    <tableColumn id="12" name="Estado" dataDxfId="151" totalsRowDxfId="150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abla11822122" displayName="Tabla11822122" ref="A1:L13" headerRowDxfId="149" dataDxfId="148">
  <autoFilter ref="A1:L13"/>
  <tableColumns count="12">
    <tableColumn id="1" name="Programa_x000a_(Sale del Plan de Acción)" totalsRowLabel="Total" dataDxfId="147" totalsRowDxfId="146"/>
    <tableColumn id="2" name="Actividad_x000a_(Sale del Plan de Acción)" dataDxfId="145" totalsRowDxfId="144"/>
    <tableColumn id="3" name="Indicador_x000a_(Sale del Plan de Acción)" dataDxfId="143">
      <calculatedColumnFormula>_xlfn.XLOOKUP(Tabla11822122[[#This Row],[Actividad
(Sale del Plan de Acción)]],'2025'!C:C,'2025'!D:D)</calculatedColumnFormula>
    </tableColumn>
    <tableColumn id="4" name="Mes" dataDxfId="142" totalsRowDxfId="141"/>
    <tableColumn id="11" name="Fecha" dataDxfId="140" totalsRowDxfId="139"/>
    <tableColumn id="5" name="Nombre de la Actividad" dataDxfId="138" totalsRowDxfId="137"/>
    <tableColumn id="6" name="Comuna" dataDxfId="136" totalsRowDxfId="135"/>
    <tableColumn id="7" name="Barrio / Corregimiento" dataDxfId="134" totalsRowDxfId="133"/>
    <tableColumn id="8" name="Alcance" dataDxfId="132" totalsRowDxfId="131"/>
    <tableColumn id="9" name="Grupo Poblacional" dataDxfId="130" totalsRowDxfId="129"/>
    <tableColumn id="10" name="Clasificación" totalsRowFunction="count" dataDxfId="128" totalsRowDxfId="127"/>
    <tableColumn id="12" name="Estado" dataDxfId="126" totalsRowDxfId="125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1" name="Tabla118221222" displayName="Tabla118221222" ref="A1:L27" headerRowDxfId="124" dataDxfId="123">
  <autoFilter ref="A1:L27"/>
  <sortState ref="A2:L25">
    <sortCondition ref="F1:F27"/>
  </sortState>
  <tableColumns count="12">
    <tableColumn id="1" name="Programa_x000a_(Sale del Plan de Acción)" totalsRowLabel="Total" dataDxfId="122" totalsRowDxfId="121"/>
    <tableColumn id="2" name="Actividad_x000a_(Sale del Plan de Acción)" dataDxfId="120" totalsRowDxfId="119"/>
    <tableColumn id="3" name="Indicador_x000a_(Sale del Plan de Acción)" dataDxfId="118">
      <calculatedColumnFormula>_xlfn.XLOOKUP(Tabla118221222[[#This Row],[Actividad
(Sale del Plan de Acción)]],'2025'!C:C,'2025'!D:D)</calculatedColumnFormula>
    </tableColumn>
    <tableColumn id="4" name="Mes" dataDxfId="117" totalsRowDxfId="116"/>
    <tableColumn id="11" name="Fecha" dataDxfId="115" totalsRowDxfId="114"/>
    <tableColumn id="5" name="Nombre de la Actividad" dataDxfId="113" totalsRowDxfId="112"/>
    <tableColumn id="6" name="Comuna" dataDxfId="111" totalsRowDxfId="110"/>
    <tableColumn id="7" name="Barrio / Corregimiento" dataDxfId="109" totalsRowDxfId="108"/>
    <tableColumn id="8" name="Alcance" dataDxfId="107" totalsRowDxfId="106"/>
    <tableColumn id="9" name="Grupo Poblacional" dataDxfId="105" totalsRowDxfId="104"/>
    <tableColumn id="10" name="Clasificación" totalsRowFunction="count" dataDxfId="103" totalsRowDxfId="102"/>
    <tableColumn id="12" name="Estado" dataDxfId="101" totalsRowDxfId="100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27" name="Tabla11822122228" displayName="Tabla11822122228" ref="A1:L17" headerRowDxfId="99" dataDxfId="98">
  <autoFilter ref="A1:L17"/>
  <sortState ref="A2:L17">
    <sortCondition ref="C1:C17"/>
  </sortState>
  <tableColumns count="12">
    <tableColumn id="1" name="Programa_x000a_(Sale del Plan de Acción)" totalsRowLabel="Total" dataDxfId="97" totalsRowDxfId="96"/>
    <tableColumn id="2" name="Actividad_x000a_(Sale del Plan de Acción)" dataDxfId="95" totalsRowDxfId="94"/>
    <tableColumn id="3" name="Indicador_x000a_(Sale del Plan de Acción)" dataDxfId="93">
      <calculatedColumnFormula>_xlfn.XLOOKUP(Tabla11822122228[[#This Row],[Actividad
(Sale del Plan de Acción)]],'2025'!C:C,'2025'!D:D)</calculatedColumnFormula>
    </tableColumn>
    <tableColumn id="4" name="Mes" dataDxfId="92" totalsRowDxfId="91"/>
    <tableColumn id="11" name="Fecha" dataDxfId="90" totalsRowDxfId="89"/>
    <tableColumn id="5" name="Nombre de la Actividad" dataDxfId="88" totalsRowDxfId="87"/>
    <tableColumn id="6" name="Comuna" dataDxfId="86" totalsRowDxfId="85"/>
    <tableColumn id="7" name="Barrio / Corregimiento" dataDxfId="84" totalsRowDxfId="83"/>
    <tableColumn id="8" name="Alcance" dataDxfId="82" totalsRowDxfId="81"/>
    <tableColumn id="9" name="Grupo Poblacional" dataDxfId="80" totalsRowDxfId="79"/>
    <tableColumn id="10" name="Clasificación" totalsRowFunction="count" dataDxfId="78" totalsRowDxfId="77"/>
    <tableColumn id="12" name="Estado" dataDxfId="76" totalsRowDxfId="75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5" name="consoljunio" displayName="consoljunio" ref="A1:L46" headerRowDxfId="74" dataDxfId="73">
  <tableColumns count="12">
    <tableColumn id="1" name="Programa_x000a_(Sale del Plan de Acción)" totalsRowLabel="Total" dataDxfId="72" totalsRowDxfId="71"/>
    <tableColumn id="2" name="Actividad_x000a_(Sale del Plan de Acción)" dataDxfId="70" totalsRowDxfId="69"/>
    <tableColumn id="3" name="Indicador_x000a_(Sale del Plan de Acción)" dataDxfId="68">
      <calculatedColumnFormula>_xlfn.XLOOKUP(consoljunio[[#This Row],[Actividad
(Sale del Plan de Acción)]],'2025'!C:C,'2025'!D:D)</calculatedColumnFormula>
    </tableColumn>
    <tableColumn id="4" name="Mes" dataDxfId="67" totalsRowDxfId="66"/>
    <tableColumn id="11" name="Fecha" dataDxfId="65" totalsRowDxfId="64"/>
    <tableColumn id="5" name="Nombre de la Actividad" dataDxfId="63" totalsRowDxfId="62"/>
    <tableColumn id="6" name="Comuna" dataDxfId="61" totalsRowDxfId="60"/>
    <tableColumn id="7" name="Barrio / Corregimiento" dataDxfId="59" totalsRowDxfId="58"/>
    <tableColumn id="8" name="Alcance" dataDxfId="57" totalsRowDxfId="56"/>
    <tableColumn id="9" name="Grupo Poblacional" dataDxfId="55" totalsRowDxfId="54"/>
    <tableColumn id="10" name="Clasificación" totalsRowFunction="count" dataDxfId="53" totalsRowDxfId="52"/>
    <tableColumn id="12" name="Estado" dataDxfId="51" totalsRowDxfId="50"/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3" name="comunas" displayName="comunas" ref="A2:A16" totalsRowShown="0">
  <autoFilter ref="A2:A16"/>
  <tableColumns count="1">
    <tableColumn id="1" name="Comuna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6.xml"/><Relationship Id="rId13" Type="http://schemas.openxmlformats.org/officeDocument/2006/relationships/table" Target="../tables/table21.xml"/><Relationship Id="rId3" Type="http://schemas.openxmlformats.org/officeDocument/2006/relationships/table" Target="../tables/table11.xml"/><Relationship Id="rId7" Type="http://schemas.openxmlformats.org/officeDocument/2006/relationships/table" Target="../tables/table15.xml"/><Relationship Id="rId12" Type="http://schemas.openxmlformats.org/officeDocument/2006/relationships/table" Target="../tables/table20.xml"/><Relationship Id="rId2" Type="http://schemas.openxmlformats.org/officeDocument/2006/relationships/table" Target="../tables/table10.xml"/><Relationship Id="rId16" Type="http://schemas.openxmlformats.org/officeDocument/2006/relationships/table" Target="../tables/table24.xml"/><Relationship Id="rId1" Type="http://schemas.openxmlformats.org/officeDocument/2006/relationships/table" Target="../tables/table9.xml"/><Relationship Id="rId6" Type="http://schemas.openxmlformats.org/officeDocument/2006/relationships/table" Target="../tables/table14.xml"/><Relationship Id="rId11" Type="http://schemas.openxmlformats.org/officeDocument/2006/relationships/table" Target="../tables/table19.xml"/><Relationship Id="rId5" Type="http://schemas.openxmlformats.org/officeDocument/2006/relationships/table" Target="../tables/table13.xml"/><Relationship Id="rId15" Type="http://schemas.openxmlformats.org/officeDocument/2006/relationships/table" Target="../tables/table23.xml"/><Relationship Id="rId10" Type="http://schemas.openxmlformats.org/officeDocument/2006/relationships/table" Target="../tables/table18.xml"/><Relationship Id="rId4" Type="http://schemas.openxmlformats.org/officeDocument/2006/relationships/table" Target="../tables/table12.xml"/><Relationship Id="rId9" Type="http://schemas.openxmlformats.org/officeDocument/2006/relationships/table" Target="../tables/table17.xml"/><Relationship Id="rId14" Type="http://schemas.openxmlformats.org/officeDocument/2006/relationships/table" Target="../tables/table22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="80" zoomScaleNormal="80" workbookViewId="0">
      <selection activeCell="L2" sqref="A1:L2"/>
    </sheetView>
  </sheetViews>
  <sheetFormatPr baseColWidth="10" defaultColWidth="11.3984375" defaultRowHeight="71.25" customHeight="1"/>
  <cols>
    <col min="1" max="1" width="23.59765625" style="1" bestFit="1" customWidth="1"/>
    <col min="2" max="2" width="43.3984375" style="1" bestFit="1" customWidth="1"/>
    <col min="3" max="3" width="39.59765625" style="1" customWidth="1"/>
    <col min="4" max="5" width="17.3984375" style="1" customWidth="1"/>
    <col min="6" max="6" width="44.8984375" style="1" customWidth="1"/>
    <col min="7" max="7" width="18.59765625" style="1" customWidth="1"/>
    <col min="8" max="8" width="18.59765625" style="2" customWidth="1"/>
    <col min="9" max="11" width="18.59765625" style="1" customWidth="1"/>
    <col min="12" max="12" width="15.59765625" style="1" customWidth="1"/>
    <col min="13" max="13" width="11.3984375" style="1" customWidth="1"/>
    <col min="14" max="14" width="42.296875" style="1" customWidth="1"/>
    <col min="15" max="15" width="42.296875" style="2" bestFit="1" customWidth="1"/>
    <col min="16" max="16" width="11.3984375" style="1" customWidth="1"/>
    <col min="17" max="16384" width="11.3984375" style="1"/>
  </cols>
  <sheetData>
    <row r="1" spans="1:18" ht="71.2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1" t="s">
        <v>11</v>
      </c>
      <c r="N1" s="2"/>
      <c r="O1" s="1"/>
    </row>
    <row r="2" spans="1:18" ht="71.25" customHeight="1">
      <c r="A2" s="3" t="s">
        <v>12</v>
      </c>
      <c r="B2" s="3" t="s">
        <v>16</v>
      </c>
      <c r="C2" s="3" t="s">
        <v>122</v>
      </c>
      <c r="D2" s="3" t="s">
        <v>182</v>
      </c>
      <c r="E2" s="24">
        <v>45672</v>
      </c>
      <c r="F2" s="39" t="s">
        <v>183</v>
      </c>
      <c r="G2" s="3" t="s">
        <v>98</v>
      </c>
      <c r="H2" s="3" t="s">
        <v>173</v>
      </c>
      <c r="I2" s="6">
        <v>6</v>
      </c>
      <c r="J2" s="3" t="s">
        <v>105</v>
      </c>
      <c r="K2" s="3" t="s">
        <v>242</v>
      </c>
      <c r="L2" s="3" t="s">
        <v>176</v>
      </c>
      <c r="O2" s="1"/>
    </row>
    <row r="3" spans="1:18" ht="71.25" customHeight="1">
      <c r="A3" s="3"/>
      <c r="B3" s="3"/>
      <c r="C3" s="3"/>
      <c r="D3" s="3"/>
      <c r="E3" s="24"/>
      <c r="F3" s="3"/>
      <c r="G3" s="3"/>
      <c r="H3" s="3"/>
      <c r="I3" s="6"/>
      <c r="J3" s="3"/>
      <c r="K3" s="3"/>
      <c r="L3" s="3"/>
      <c r="O3" s="1"/>
    </row>
    <row r="4" spans="1:18" ht="71.25" customHeight="1">
      <c r="A4" s="3"/>
      <c r="B4" s="3"/>
      <c r="C4" s="3"/>
      <c r="D4" s="3"/>
      <c r="E4" s="24"/>
      <c r="F4" s="3"/>
      <c r="G4" s="3"/>
      <c r="H4" s="3"/>
      <c r="I4" s="6"/>
      <c r="J4" s="3"/>
      <c r="K4" s="3"/>
      <c r="L4" s="3"/>
      <c r="O4" s="1"/>
    </row>
    <row r="5" spans="1:18" ht="71.25" customHeight="1">
      <c r="A5" s="3"/>
      <c r="B5" s="3"/>
      <c r="C5" s="3"/>
      <c r="D5" s="3"/>
      <c r="E5" s="24"/>
      <c r="F5" s="3"/>
      <c r="G5" s="3"/>
      <c r="H5" s="3"/>
      <c r="I5" s="6"/>
      <c r="J5" s="3"/>
      <c r="K5" s="3"/>
      <c r="L5" s="3"/>
      <c r="O5" s="1"/>
    </row>
    <row r="6" spans="1:18" ht="71.25" customHeight="1">
      <c r="A6" s="3"/>
      <c r="B6" s="3"/>
      <c r="C6" s="3"/>
      <c r="D6" s="3"/>
      <c r="E6" s="24"/>
      <c r="F6" s="3"/>
      <c r="G6" s="3"/>
      <c r="H6" s="3"/>
      <c r="I6" s="6"/>
      <c r="J6" s="3"/>
      <c r="K6" s="3"/>
      <c r="L6" s="3"/>
      <c r="O6" s="1"/>
    </row>
    <row r="7" spans="1:18" ht="71.25" customHeight="1">
      <c r="A7" s="3"/>
      <c r="B7" s="3"/>
      <c r="C7" s="3"/>
      <c r="D7" s="3"/>
      <c r="E7" s="24"/>
      <c r="F7" s="3"/>
      <c r="G7" s="3"/>
      <c r="H7" s="3"/>
      <c r="I7" s="6"/>
      <c r="J7" s="3"/>
      <c r="K7" s="3"/>
      <c r="L7" s="3"/>
      <c r="O7" s="1"/>
    </row>
    <row r="8" spans="1:18" ht="71.25" customHeight="1">
      <c r="A8" s="3"/>
      <c r="B8" s="3"/>
      <c r="C8" s="3"/>
      <c r="D8" s="3"/>
      <c r="E8" s="24"/>
      <c r="F8" s="3"/>
      <c r="G8" s="3"/>
      <c r="H8" s="3"/>
      <c r="I8" s="6"/>
      <c r="J8" s="3"/>
      <c r="K8" s="3"/>
      <c r="L8" s="3"/>
    </row>
    <row r="9" spans="1:18" ht="71.25" customHeight="1">
      <c r="A9" s="3"/>
      <c r="B9" s="3"/>
      <c r="C9" s="3"/>
      <c r="D9" s="3"/>
      <c r="E9" s="24"/>
      <c r="F9" s="3"/>
      <c r="G9" s="3"/>
      <c r="H9" s="3"/>
      <c r="I9" s="6"/>
      <c r="J9" s="3"/>
      <c r="K9" s="3"/>
      <c r="L9" s="3"/>
    </row>
    <row r="10" spans="1:18" ht="71.25" customHeight="1">
      <c r="A10" s="3"/>
      <c r="B10" s="3"/>
      <c r="C10" s="3"/>
      <c r="D10" s="3"/>
      <c r="E10" s="24"/>
      <c r="F10" s="3"/>
      <c r="G10" s="3"/>
      <c r="H10" s="3"/>
      <c r="I10" s="30"/>
      <c r="J10" s="3"/>
      <c r="K10" s="3"/>
      <c r="L10" s="3"/>
    </row>
    <row r="11" spans="1:18" ht="71.25" customHeight="1">
      <c r="A11" s="31"/>
      <c r="B11" s="31"/>
      <c r="C11" s="31"/>
      <c r="D11" s="31"/>
      <c r="E11" s="32"/>
      <c r="F11" s="31"/>
      <c r="G11" s="31"/>
      <c r="H11" s="31"/>
      <c r="I11" s="33"/>
      <c r="J11" s="31"/>
      <c r="K11" s="31"/>
      <c r="L11" s="31"/>
    </row>
    <row r="12" spans="1:18" ht="71.25" customHeight="1">
      <c r="A12" s="3"/>
      <c r="B12" s="3"/>
      <c r="C12" s="3"/>
      <c r="D12" s="3"/>
      <c r="E12" s="24"/>
      <c r="F12" s="3"/>
      <c r="G12" s="3"/>
      <c r="H12" s="3"/>
      <c r="I12" s="6"/>
      <c r="J12" s="3"/>
      <c r="K12" s="3"/>
      <c r="L12" s="3"/>
    </row>
    <row r="13" spans="1:18" ht="71.25" customHeight="1">
      <c r="A13" s="3"/>
      <c r="B13" s="3"/>
      <c r="C13" s="3"/>
      <c r="D13" s="3"/>
      <c r="E13" s="24"/>
      <c r="F13" s="3"/>
      <c r="G13" s="3"/>
      <c r="H13" s="3"/>
      <c r="I13" s="6"/>
      <c r="J13" s="3"/>
      <c r="K13" s="3"/>
      <c r="L13" s="3"/>
    </row>
    <row r="14" spans="1:18" ht="71.25" customHeight="1">
      <c r="A14" s="3"/>
      <c r="B14" s="3"/>
      <c r="C14" s="3" t="e">
        <f>_xlfn.XLOOKUP(Tabla118221222202123[[#This Row],[Actividad
(Sale del Plan de Acción)]],'2025'!C:C,'2025'!D:D)</f>
        <v>#VALUE!</v>
      </c>
      <c r="D14" s="3"/>
      <c r="E14" s="24"/>
      <c r="F14" s="3"/>
      <c r="G14" s="3"/>
      <c r="H14" s="3"/>
      <c r="I14" s="6"/>
      <c r="J14" s="3"/>
      <c r="K14" s="3"/>
      <c r="L14" s="3"/>
    </row>
    <row r="15" spans="1:18" ht="71.25" customHeight="1">
      <c r="A15" s="3"/>
      <c r="B15" s="3"/>
      <c r="C15" s="3" t="e">
        <f>_xlfn.XLOOKUP(Tabla118221222202123[[#This Row],[Actividad
(Sale del Plan de Acción)]],'2025'!C:C,'2025'!D:D)</f>
        <v>#VALUE!</v>
      </c>
      <c r="D15" s="3"/>
      <c r="E15" s="24"/>
      <c r="F15" s="3"/>
      <c r="G15" s="3"/>
      <c r="H15" s="3"/>
      <c r="I15" s="6"/>
      <c r="J15" s="3"/>
      <c r="K15" s="3"/>
      <c r="L15" s="3"/>
    </row>
    <row r="16" spans="1:18" customFormat="1" ht="71.25" customHeight="1">
      <c r="A16" s="3"/>
      <c r="B16" s="3"/>
      <c r="C16" s="3" t="e">
        <f>_xlfn.XLOOKUP(Tabla118221222202123[[#This Row],[Actividad
(Sale del Plan de Acción)]],'2025'!C:C,'2025'!D:D)</f>
        <v>#VALUE!</v>
      </c>
      <c r="D16" s="3"/>
      <c r="E16" s="24"/>
      <c r="F16" s="3"/>
      <c r="G16" s="3"/>
      <c r="H16" s="3"/>
      <c r="I16" s="6"/>
      <c r="J16" s="3"/>
      <c r="K16" s="3"/>
      <c r="L16" s="3"/>
      <c r="M16" s="1"/>
      <c r="N16" s="1"/>
      <c r="O16" s="2"/>
      <c r="P16" s="1"/>
      <c r="Q16" s="1"/>
      <c r="R16" s="1"/>
    </row>
    <row r="17" spans="1:18" customFormat="1" ht="71.25" customHeight="1">
      <c r="A17" s="3"/>
      <c r="B17" s="3"/>
      <c r="C17" s="3" t="e">
        <f>_xlfn.XLOOKUP(Tabla118221222202123[[#This Row],[Actividad
(Sale del Plan de Acción)]],'2025'!C:C,'2025'!D:D)</f>
        <v>#VALUE!</v>
      </c>
      <c r="D17" s="3"/>
      <c r="E17" s="24"/>
      <c r="F17" s="3"/>
      <c r="G17" s="3"/>
      <c r="H17" s="3"/>
      <c r="I17" s="6"/>
      <c r="J17" s="3"/>
      <c r="K17" s="3"/>
      <c r="L17" s="3"/>
      <c r="M17" s="1"/>
      <c r="N17" s="1"/>
      <c r="O17" s="2"/>
      <c r="P17" s="1"/>
      <c r="Q17" s="1"/>
      <c r="R17" s="1"/>
    </row>
    <row r="18" spans="1:18" customFormat="1" ht="71.25" customHeight="1">
      <c r="A18" s="3"/>
      <c r="B18" s="3"/>
      <c r="C18" s="3" t="e">
        <f>_xlfn.XLOOKUP(Tabla118221222202123[[#This Row],[Actividad
(Sale del Plan de Acción)]],'2025'!C:C,'2025'!D:D)</f>
        <v>#VALUE!</v>
      </c>
      <c r="D18" s="3"/>
      <c r="E18" s="24"/>
      <c r="F18" s="3"/>
      <c r="G18" s="3"/>
      <c r="H18" s="3"/>
      <c r="I18" s="6"/>
      <c r="J18" s="3"/>
      <c r="K18" s="3"/>
      <c r="L18" s="3"/>
      <c r="M18" s="1"/>
      <c r="N18" s="1"/>
      <c r="O18" s="2"/>
      <c r="P18" s="1"/>
      <c r="Q18" s="1"/>
      <c r="R18" s="1"/>
    </row>
    <row r="19" spans="1:18" customFormat="1" ht="71.25" customHeight="1">
      <c r="A19" s="3"/>
      <c r="B19" s="3"/>
      <c r="C19" s="3" t="e">
        <f>_xlfn.XLOOKUP(Tabla118221222202123[[#This Row],[Actividad
(Sale del Plan de Acción)]],'2025'!C:C,'2025'!D:D)</f>
        <v>#VALUE!</v>
      </c>
      <c r="D19" s="3"/>
      <c r="E19" s="24"/>
      <c r="F19" s="3"/>
      <c r="G19" s="3"/>
      <c r="H19" s="3"/>
      <c r="I19" s="6"/>
      <c r="J19" s="3"/>
      <c r="K19" s="3"/>
      <c r="L19" s="3"/>
      <c r="M19" s="1"/>
      <c r="N19" s="1"/>
      <c r="O19" s="2"/>
      <c r="P19" s="1"/>
      <c r="Q19" s="1"/>
      <c r="R19" s="1"/>
    </row>
    <row r="20" spans="1:18" customFormat="1" ht="71.25" customHeight="1">
      <c r="A20" s="3"/>
      <c r="B20" s="3"/>
      <c r="C20" s="3" t="e">
        <f>_xlfn.XLOOKUP(Tabla118221222202123[[#This Row],[Actividad
(Sale del Plan de Acción)]],'2025'!C:C,'2025'!D:D)</f>
        <v>#VALUE!</v>
      </c>
      <c r="D20" s="3"/>
      <c r="E20" s="24"/>
      <c r="F20" s="3"/>
      <c r="G20" s="3"/>
      <c r="H20" s="3"/>
      <c r="I20" s="6"/>
      <c r="J20" s="3"/>
      <c r="K20" s="3"/>
      <c r="L20" s="3"/>
      <c r="M20" s="1"/>
      <c r="N20" s="1"/>
      <c r="O20" s="2"/>
      <c r="P20" s="1"/>
      <c r="Q20" s="1"/>
      <c r="R20" s="1"/>
    </row>
    <row r="21" spans="1:18" ht="71.25" customHeight="1">
      <c r="A21" s="3"/>
      <c r="B21" s="3"/>
      <c r="C21" s="3" t="e">
        <f>_xlfn.XLOOKUP(Tabla118221222202123[[#This Row],[Actividad
(Sale del Plan de Acción)]],'2025'!C:C,'2025'!D:D)</f>
        <v>#VALUE!</v>
      </c>
      <c r="D21" s="3"/>
      <c r="E21" s="24"/>
      <c r="F21" s="3"/>
      <c r="G21" s="3"/>
      <c r="H21" s="3"/>
      <c r="I21" s="6"/>
      <c r="J21" s="3"/>
      <c r="K21" s="3"/>
      <c r="L21" s="3"/>
    </row>
    <row r="22" spans="1:18" ht="71.25" customHeight="1">
      <c r="A22" s="3"/>
      <c r="B22" s="3"/>
      <c r="C22" s="3" t="e">
        <f>_xlfn.XLOOKUP(Tabla118221222202123[[#This Row],[Actividad
(Sale del Plan de Acción)]],'2025'!C:C,'2025'!D:D)</f>
        <v>#VALUE!</v>
      </c>
      <c r="D22" s="3"/>
      <c r="E22" s="24"/>
      <c r="F22" s="3"/>
      <c r="G22" s="3"/>
      <c r="H22" s="3"/>
      <c r="I22" s="6"/>
      <c r="J22" s="3"/>
      <c r="K22" s="3"/>
      <c r="L22" s="3"/>
    </row>
    <row r="23" spans="1:18" ht="71.25" customHeight="1">
      <c r="A23" s="3"/>
      <c r="B23" s="3"/>
      <c r="C23" s="3" t="e">
        <f>_xlfn.XLOOKUP(Tabla118221222202123[[#This Row],[Actividad
(Sale del Plan de Acción)]],'2025'!C:C,'2025'!D:D)</f>
        <v>#VALUE!</v>
      </c>
      <c r="D23" s="3"/>
      <c r="E23" s="24"/>
      <c r="F23" s="3"/>
      <c r="G23" s="3"/>
      <c r="H23" s="3"/>
      <c r="I23" s="6"/>
      <c r="J23" s="3"/>
      <c r="K23" s="3"/>
      <c r="L23" s="3"/>
    </row>
    <row r="24" spans="1:18" ht="71.25" customHeight="1">
      <c r="A24" s="3"/>
      <c r="B24" s="3"/>
      <c r="C24" s="3" t="e">
        <f>_xlfn.XLOOKUP(Tabla118221222202123[[#This Row],[Actividad
(Sale del Plan de Acción)]],'2025'!C:C,'2025'!D:D)</f>
        <v>#VALUE!</v>
      </c>
      <c r="D24" s="3"/>
      <c r="E24" s="24"/>
      <c r="F24" s="3"/>
      <c r="G24" s="3"/>
      <c r="H24" s="3"/>
      <c r="I24" s="6"/>
      <c r="J24" s="3"/>
      <c r="K24" s="3"/>
      <c r="L24" s="3"/>
    </row>
    <row r="25" spans="1:18" ht="71.25" customHeight="1">
      <c r="A25" s="3"/>
      <c r="B25" s="3"/>
      <c r="C25" s="3" t="e">
        <f>_xlfn.XLOOKUP(Tabla118221222202123[[#This Row],[Actividad
(Sale del Plan de Acción)]],'2025'!C:C,'2025'!D:D)</f>
        <v>#VALUE!</v>
      </c>
      <c r="D25" s="3"/>
      <c r="E25" s="24"/>
      <c r="F25" s="3"/>
      <c r="G25" s="3"/>
      <c r="H25" s="3"/>
      <c r="I25" s="6"/>
      <c r="J25" s="3"/>
      <c r="K25" s="3"/>
      <c r="L25" s="3"/>
    </row>
    <row r="26" spans="1:18" ht="71.25" customHeight="1">
      <c r="A26" s="3"/>
      <c r="B26" s="3"/>
      <c r="C26" s="3" t="e">
        <f>_xlfn.XLOOKUP(Tabla118221222202123[[#This Row],[Actividad
(Sale del Plan de Acción)]],'2025'!C:C,'2025'!D:D)</f>
        <v>#VALUE!</v>
      </c>
      <c r="D26" s="3"/>
      <c r="E26" s="24"/>
      <c r="F26" s="3"/>
      <c r="G26" s="3"/>
      <c r="H26" s="3"/>
      <c r="I26" s="6"/>
      <c r="J26" s="3"/>
      <c r="K26" s="3"/>
      <c r="L26" s="3"/>
    </row>
    <row r="27" spans="1:18" ht="71.25" customHeight="1">
      <c r="A27" s="3"/>
      <c r="B27" s="3"/>
      <c r="C27" s="3" t="e">
        <f>_xlfn.XLOOKUP(Tabla118221222202123[[#This Row],[Actividad
(Sale del Plan de Acción)]],'2025'!C:C,'2025'!D:D)</f>
        <v>#VALUE!</v>
      </c>
      <c r="D27" s="3"/>
      <c r="E27" s="24"/>
      <c r="F27" s="3"/>
      <c r="G27" s="3"/>
      <c r="H27" s="3"/>
      <c r="I27" s="6"/>
      <c r="J27" s="3"/>
      <c r="K27" s="3"/>
      <c r="L27" s="3"/>
    </row>
    <row r="28" spans="1:18" ht="71.25" customHeight="1">
      <c r="A28" s="3"/>
      <c r="B28" s="3"/>
      <c r="C28" s="3" t="e">
        <f>_xlfn.XLOOKUP(Tabla118221222202123[[#This Row],[Actividad
(Sale del Plan de Acción)]],'2025'!C:C,'2025'!D:D)</f>
        <v>#VALUE!</v>
      </c>
      <c r="D28" s="3"/>
      <c r="E28" s="24"/>
      <c r="F28" s="3"/>
      <c r="G28" s="3"/>
      <c r="H28" s="3"/>
      <c r="I28" s="6"/>
      <c r="J28" s="3"/>
      <c r="K28" s="3"/>
      <c r="L28" s="3"/>
    </row>
    <row r="29" spans="1:18" ht="71.25" customHeight="1">
      <c r="A29" s="3"/>
      <c r="B29" s="3"/>
      <c r="C29" s="3" t="e">
        <f>_xlfn.XLOOKUP(Tabla118221222202123[[#This Row],[Actividad
(Sale del Plan de Acción)]],'2025'!C:C,'2025'!D:D)</f>
        <v>#VALUE!</v>
      </c>
      <c r="D29" s="3"/>
      <c r="E29" s="24"/>
      <c r="F29" s="3"/>
      <c r="G29" s="3"/>
      <c r="H29" s="3"/>
      <c r="I29" s="6"/>
      <c r="J29" s="3"/>
      <c r="K29" s="3"/>
      <c r="L29" s="3"/>
    </row>
    <row r="30" spans="1:18" ht="71.25" customHeight="1">
      <c r="A30" s="3"/>
      <c r="B30" s="3"/>
      <c r="C30" s="3" t="e">
        <f>_xlfn.XLOOKUP(Tabla118221222202123[[#This Row],[Actividad
(Sale del Plan de Acción)]],'2025'!C:C,'2025'!D:D)</f>
        <v>#VALUE!</v>
      </c>
      <c r="D30" s="3"/>
      <c r="E30" s="24"/>
      <c r="F30" s="3"/>
      <c r="G30" s="3"/>
      <c r="H30" s="3"/>
      <c r="I30" s="6"/>
      <c r="J30" s="3"/>
      <c r="K30" s="3"/>
      <c r="L30" s="3"/>
    </row>
    <row r="31" spans="1:18" ht="71.25" customHeight="1">
      <c r="A31" s="3"/>
      <c r="B31" s="3"/>
      <c r="C31" s="3" t="e">
        <f>_xlfn.XLOOKUP(Tabla118221222202123[[#This Row],[Actividad
(Sale del Plan de Acción)]],'2025'!C:C,'2025'!D:D)</f>
        <v>#VALUE!</v>
      </c>
      <c r="D31" s="3"/>
      <c r="E31" s="24"/>
      <c r="F31" s="3"/>
      <c r="G31" s="3"/>
      <c r="H31" s="3"/>
      <c r="I31" s="6"/>
      <c r="J31" s="3"/>
      <c r="K31" s="3"/>
      <c r="L31" s="3"/>
    </row>
    <row r="32" spans="1:18" ht="71.25" customHeight="1">
      <c r="A32" s="3"/>
      <c r="B32" s="3"/>
      <c r="C32" s="3" t="e">
        <f>_xlfn.XLOOKUP(Tabla118221222202123[[#This Row],[Actividad
(Sale del Plan de Acción)]],'2025'!C:C,'2025'!D:D)</f>
        <v>#VALUE!</v>
      </c>
      <c r="D32" s="3"/>
      <c r="E32" s="24"/>
      <c r="F32" s="3"/>
      <c r="G32" s="3"/>
      <c r="H32" s="3"/>
      <c r="I32" s="6"/>
      <c r="J32" s="3"/>
      <c r="K32" s="3"/>
      <c r="L32" s="3"/>
    </row>
    <row r="33" spans="1:12" ht="71.25" customHeight="1">
      <c r="A33" s="3"/>
      <c r="B33" s="3"/>
      <c r="C33" s="3" t="e">
        <f>_xlfn.XLOOKUP(Tabla118221222202123[[#This Row],[Actividad
(Sale del Plan de Acción)]],'2025'!C:C,'2025'!D:D)</f>
        <v>#VALUE!</v>
      </c>
      <c r="D33" s="3"/>
      <c r="E33" s="24"/>
      <c r="F33" s="3"/>
      <c r="G33" s="3"/>
      <c r="H33" s="3"/>
      <c r="I33" s="6"/>
      <c r="J33" s="3"/>
      <c r="K33" s="3"/>
      <c r="L33" s="3"/>
    </row>
    <row r="34" spans="1:12" ht="71.25" customHeight="1">
      <c r="A34" s="3"/>
      <c r="B34" s="3"/>
      <c r="C34" s="3" t="e">
        <f>_xlfn.XLOOKUP(Tabla118221222202123[[#This Row],[Actividad
(Sale del Plan de Acción)]],'2025'!C:C,'2025'!D:D)</f>
        <v>#VALUE!</v>
      </c>
      <c r="D34" s="3"/>
      <c r="E34" s="24"/>
      <c r="F34" s="3"/>
      <c r="G34" s="3"/>
      <c r="H34" s="3"/>
      <c r="I34" s="6"/>
      <c r="J34" s="3"/>
      <c r="K34" s="3"/>
      <c r="L34" s="3"/>
    </row>
    <row r="35" spans="1:12" ht="71.25" customHeight="1">
      <c r="A35" s="3"/>
      <c r="B35" s="3"/>
      <c r="C35" s="3" t="e">
        <f>_xlfn.XLOOKUP(Tabla118221222202123[[#This Row],[Actividad
(Sale del Plan de Acción)]],'2025'!C:C,'2025'!D:D)</f>
        <v>#VALUE!</v>
      </c>
      <c r="D35" s="3"/>
      <c r="E35" s="24"/>
      <c r="F35" s="3"/>
      <c r="G35" s="3"/>
      <c r="H35" s="3"/>
      <c r="I35" s="6"/>
      <c r="J35" s="3"/>
      <c r="K35" s="3"/>
      <c r="L35" s="3"/>
    </row>
    <row r="36" spans="1:12" ht="71.25" customHeight="1">
      <c r="A36" s="3"/>
      <c r="B36" s="3"/>
      <c r="C36" s="3" t="e">
        <f>_xlfn.XLOOKUP(Tabla118221222202123[[#This Row],[Actividad
(Sale del Plan de Acción)]],'2025'!C:C,'2025'!D:D)</f>
        <v>#VALUE!</v>
      </c>
      <c r="D36" s="3"/>
      <c r="E36" s="24"/>
      <c r="F36" s="3"/>
      <c r="G36" s="3"/>
      <c r="H36" s="3"/>
      <c r="I36" s="6"/>
      <c r="J36" s="3"/>
      <c r="K36" s="3"/>
      <c r="L36" s="3"/>
    </row>
    <row r="37" spans="1:12" ht="71.25" customHeight="1">
      <c r="A37" s="3"/>
      <c r="B37" s="3"/>
      <c r="C37" s="3" t="e">
        <f>_xlfn.XLOOKUP(Tabla118221222202123[[#This Row],[Actividad
(Sale del Plan de Acción)]],'2025'!C:C,'2025'!D:D)</f>
        <v>#VALUE!</v>
      </c>
      <c r="D37" s="3"/>
      <c r="E37" s="24"/>
      <c r="F37" s="3"/>
      <c r="G37" s="3"/>
      <c r="H37" s="3"/>
      <c r="I37" s="6"/>
      <c r="J37" s="3"/>
      <c r="K37" s="3"/>
      <c r="L37" s="3"/>
    </row>
    <row r="38" spans="1:12" ht="71.25" customHeight="1">
      <c r="A38" s="3"/>
      <c r="B38" s="3"/>
      <c r="C38" s="3" t="e">
        <f>_xlfn.XLOOKUP(Tabla118221222202123[[#This Row],[Actividad
(Sale del Plan de Acción)]],'2025'!C:C,'2025'!D:D)</f>
        <v>#VALUE!</v>
      </c>
      <c r="D38" s="3"/>
      <c r="E38" s="24"/>
      <c r="F38" s="3"/>
      <c r="G38" s="3"/>
      <c r="H38" s="3"/>
      <c r="I38" s="6"/>
      <c r="J38" s="3"/>
      <c r="K38" s="3"/>
      <c r="L38" s="3"/>
    </row>
    <row r="39" spans="1:12" ht="71.25" customHeight="1">
      <c r="A39" s="3"/>
      <c r="B39" s="3"/>
      <c r="C39" s="3" t="e">
        <f>_xlfn.XLOOKUP(Tabla118221222202123[[#This Row],[Actividad
(Sale del Plan de Acción)]],'2025'!C:C,'2025'!D:D)</f>
        <v>#VALUE!</v>
      </c>
      <c r="D39" s="3"/>
      <c r="E39" s="24"/>
      <c r="F39" s="3"/>
      <c r="G39" s="3"/>
      <c r="H39" s="3"/>
      <c r="I39" s="6"/>
      <c r="J39" s="3"/>
      <c r="K39" s="3"/>
      <c r="L39" s="3"/>
    </row>
    <row r="40" spans="1:12" ht="71.25" customHeight="1">
      <c r="A40" s="3"/>
      <c r="B40" s="3"/>
      <c r="C40" s="3" t="e">
        <f>_xlfn.XLOOKUP(Tabla118221222202123[[#This Row],[Actividad
(Sale del Plan de Acción)]],'2025'!C:C,'2025'!D:D)</f>
        <v>#VALUE!</v>
      </c>
      <c r="D40" s="3"/>
      <c r="E40" s="24"/>
      <c r="F40" s="3"/>
      <c r="G40" s="3"/>
      <c r="H40" s="3"/>
      <c r="I40" s="6"/>
      <c r="J40" s="3"/>
      <c r="K40" s="3"/>
      <c r="L40" s="3"/>
    </row>
    <row r="41" spans="1:12" ht="71.25" customHeight="1">
      <c r="A41" s="3"/>
      <c r="B41" s="3"/>
      <c r="C41" s="3" t="e">
        <f>_xlfn.XLOOKUP(Tabla118221222202123[[#This Row],[Actividad
(Sale del Plan de Acción)]],'2025'!C:C,'2025'!D:D)</f>
        <v>#VALUE!</v>
      </c>
      <c r="D41" s="3"/>
      <c r="E41" s="24"/>
      <c r="F41" s="3"/>
      <c r="G41" s="3"/>
      <c r="H41" s="3"/>
      <c r="I41" s="6"/>
      <c r="J41" s="3"/>
      <c r="K41" s="3"/>
      <c r="L41" s="3"/>
    </row>
    <row r="42" spans="1:12" ht="71.25" customHeight="1">
      <c r="A42" s="3"/>
      <c r="B42" s="3"/>
      <c r="C42" s="3" t="e">
        <f>_xlfn.XLOOKUP(Tabla118221222202123[[#This Row],[Actividad
(Sale del Plan de Acción)]],'2025'!C:C,'2025'!D:D)</f>
        <v>#VALUE!</v>
      </c>
      <c r="D42" s="3"/>
      <c r="E42" s="24"/>
      <c r="F42" s="3"/>
      <c r="G42" s="3"/>
      <c r="H42" s="3"/>
      <c r="I42" s="6"/>
      <c r="J42" s="3"/>
      <c r="K42" s="3"/>
      <c r="L42" s="3"/>
    </row>
    <row r="43" spans="1:12" ht="71.25" customHeight="1">
      <c r="A43" s="3"/>
      <c r="B43" s="3"/>
      <c r="C43" s="3" t="e">
        <f>_xlfn.XLOOKUP(Tabla118221222202123[[#This Row],[Actividad
(Sale del Plan de Acción)]],'2025'!C:C,'2025'!D:D)</f>
        <v>#VALUE!</v>
      </c>
      <c r="D43" s="3"/>
      <c r="E43" s="24"/>
      <c r="F43" s="3"/>
      <c r="G43" s="3"/>
      <c r="H43" s="3"/>
      <c r="I43" s="6"/>
      <c r="J43" s="3"/>
      <c r="K43" s="3"/>
      <c r="L43" s="3"/>
    </row>
    <row r="44" spans="1:12" ht="71.25" customHeight="1">
      <c r="A44" s="3"/>
      <c r="B44" s="3"/>
      <c r="C44" s="3" t="e">
        <f>_xlfn.XLOOKUP(Tabla118221222202123[[#This Row],[Actividad
(Sale del Plan de Acción)]],'2025'!C:C,'2025'!D:D)</f>
        <v>#VALUE!</v>
      </c>
      <c r="D44" s="3"/>
      <c r="E44" s="24"/>
      <c r="F44" s="3"/>
      <c r="G44" s="3"/>
      <c r="H44" s="3"/>
      <c r="I44" s="6"/>
      <c r="J44" s="3"/>
      <c r="K44" s="3"/>
      <c r="L44" s="3"/>
    </row>
    <row r="45" spans="1:12" ht="71.25" customHeight="1">
      <c r="A45" s="3"/>
      <c r="B45" s="3"/>
      <c r="C45" s="3" t="e">
        <f>_xlfn.XLOOKUP(Tabla118221222202123[[#This Row],[Actividad
(Sale del Plan de Acción)]],'2025'!C:C,'2025'!D:D)</f>
        <v>#VALUE!</v>
      </c>
      <c r="D45" s="3"/>
      <c r="E45" s="24"/>
      <c r="F45" s="3"/>
      <c r="G45" s="3"/>
      <c r="H45" s="3"/>
      <c r="I45" s="6"/>
      <c r="J45" s="3"/>
      <c r="K45" s="3"/>
      <c r="L45" s="3"/>
    </row>
    <row r="46" spans="1:12" ht="71.25" customHeight="1">
      <c r="A46" s="3"/>
      <c r="B46" s="3"/>
      <c r="C46" s="3" t="e">
        <f>_xlfn.XLOOKUP(Tabla118221222202123[[#This Row],[Actividad
(Sale del Plan de Acción)]],'2025'!C:C,'2025'!D:D)</f>
        <v>#VALUE!</v>
      </c>
      <c r="D46" s="3"/>
      <c r="E46" s="24"/>
      <c r="F46" s="3"/>
      <c r="G46" s="3"/>
      <c r="H46" s="3"/>
      <c r="I46" s="6"/>
      <c r="J46" s="3"/>
      <c r="K46" s="3"/>
      <c r="L46" s="3"/>
    </row>
    <row r="47" spans="1:12" ht="71.25" customHeight="1">
      <c r="A47" s="3"/>
      <c r="B47" s="3"/>
      <c r="C47" s="3" t="e">
        <f>_xlfn.XLOOKUP(Tabla118221222202123[[#This Row],[Actividad
(Sale del Plan de Acción)]],'2025'!C:C,'2025'!D:D)</f>
        <v>#VALUE!</v>
      </c>
      <c r="D47" s="3"/>
      <c r="E47" s="24"/>
      <c r="F47" s="3"/>
      <c r="G47" s="3"/>
      <c r="H47" s="3"/>
      <c r="I47" s="6"/>
      <c r="J47" s="3"/>
      <c r="K47" s="3"/>
      <c r="L47" s="3"/>
    </row>
    <row r="48" spans="1:12" ht="71.25" customHeight="1">
      <c r="A48" s="3"/>
      <c r="B48" s="3"/>
      <c r="C48" s="3" t="e">
        <f>_xlfn.XLOOKUP(Tabla118221222202123[[#This Row],[Actividad
(Sale del Plan de Acción)]],'2025'!C:C,'2025'!D:D)</f>
        <v>#VALUE!</v>
      </c>
      <c r="D48" s="3"/>
      <c r="E48" s="24"/>
      <c r="F48" s="3"/>
      <c r="G48" s="3"/>
      <c r="H48" s="3"/>
      <c r="I48" s="6"/>
      <c r="J48" s="3"/>
      <c r="K48" s="3"/>
      <c r="L48" s="3"/>
    </row>
    <row r="49" spans="1:12" ht="71.25" customHeight="1">
      <c r="A49" s="3"/>
      <c r="B49" s="3"/>
      <c r="C49" s="3" t="e">
        <f>_xlfn.XLOOKUP(Tabla118221222202123[[#This Row],[Actividad
(Sale del Plan de Acción)]],'2025'!C:C,'2025'!D:D)</f>
        <v>#VALUE!</v>
      </c>
      <c r="D49" s="3"/>
      <c r="E49" s="24"/>
      <c r="F49" s="3"/>
      <c r="G49" s="3"/>
      <c r="H49" s="3"/>
      <c r="I49" s="6"/>
      <c r="J49" s="3"/>
      <c r="K49" s="3"/>
      <c r="L49" s="3"/>
    </row>
    <row r="50" spans="1:12" ht="71.25" customHeight="1">
      <c r="A50" s="3"/>
      <c r="B50" s="3"/>
      <c r="C50" s="3" t="e">
        <f>_xlfn.XLOOKUP(Tabla118221222202123[[#This Row],[Actividad
(Sale del Plan de Acción)]],'2025'!C:C,'2025'!D:D)</f>
        <v>#VALUE!</v>
      </c>
      <c r="D50" s="3"/>
      <c r="E50" s="24"/>
      <c r="F50" s="3"/>
      <c r="G50" s="3"/>
      <c r="H50" s="3"/>
      <c r="I50" s="6"/>
      <c r="J50" s="3"/>
      <c r="K50" s="3"/>
      <c r="L50" s="3"/>
    </row>
    <row r="51" spans="1:12" ht="71.25" customHeight="1">
      <c r="A51" s="3"/>
      <c r="B51" s="3"/>
      <c r="C51" s="3" t="e">
        <f>_xlfn.XLOOKUP(Tabla118221222202123[[#This Row],[Actividad
(Sale del Plan de Acción)]],'2025'!C:C,'2025'!D:D)</f>
        <v>#VALUE!</v>
      </c>
      <c r="D51" s="3"/>
      <c r="E51" s="24"/>
      <c r="F51" s="3"/>
      <c r="G51" s="3"/>
      <c r="H51" s="3"/>
      <c r="I51" s="6"/>
      <c r="J51" s="3"/>
      <c r="K51" s="3"/>
      <c r="L51" s="3"/>
    </row>
    <row r="52" spans="1:12" ht="71.25" customHeight="1">
      <c r="A52" s="3"/>
      <c r="B52" s="3"/>
      <c r="C52" s="3" t="e">
        <f>_xlfn.XLOOKUP(Tabla118221222202123[[#This Row],[Actividad
(Sale del Plan de Acción)]],'2025'!C:C,'2025'!D:D)</f>
        <v>#VALUE!</v>
      </c>
      <c r="D52" s="3"/>
      <c r="E52" s="24"/>
      <c r="F52" s="3"/>
      <c r="G52" s="3"/>
      <c r="H52" s="3"/>
      <c r="I52" s="6"/>
      <c r="J52" s="3"/>
      <c r="K52" s="3"/>
      <c r="L52" s="3"/>
    </row>
    <row r="53" spans="1:12" ht="71.25" customHeight="1">
      <c r="A53" s="3"/>
      <c r="B53" s="3"/>
      <c r="C53" s="3" t="e">
        <f>_xlfn.XLOOKUP(Tabla118221222202123[[#This Row],[Actividad
(Sale del Plan de Acción)]],'2025'!C:C,'2025'!D:D)</f>
        <v>#VALUE!</v>
      </c>
      <c r="D53" s="3"/>
      <c r="E53" s="24"/>
      <c r="F53" s="3"/>
      <c r="G53" s="3"/>
      <c r="H53" s="3"/>
      <c r="I53" s="6"/>
      <c r="J53" s="3"/>
      <c r="K53" s="3"/>
      <c r="L53" s="3"/>
    </row>
    <row r="54" spans="1:12" ht="71.25" customHeight="1">
      <c r="A54" s="3"/>
      <c r="B54" s="3"/>
      <c r="C54" s="3" t="e">
        <f>_xlfn.XLOOKUP(Tabla118221222202123[[#This Row],[Actividad
(Sale del Plan de Acción)]],'2025'!C:C,'2025'!D:D)</f>
        <v>#VALUE!</v>
      </c>
      <c r="D54" s="3"/>
      <c r="E54" s="24"/>
      <c r="F54" s="3"/>
      <c r="G54" s="3"/>
      <c r="H54" s="3"/>
      <c r="I54" s="6"/>
      <c r="J54" s="3"/>
      <c r="K54" s="3"/>
      <c r="L54" s="3"/>
    </row>
    <row r="55" spans="1:12" ht="71.25" customHeight="1">
      <c r="A55" s="3"/>
      <c r="B55" s="3"/>
      <c r="C55" s="3" t="e">
        <f>_xlfn.XLOOKUP(Tabla118221222202123[[#This Row],[Actividad
(Sale del Plan de Acción)]],'2025'!C:C,'2025'!D:D)</f>
        <v>#VALUE!</v>
      </c>
      <c r="D55" s="3"/>
      <c r="E55" s="24"/>
      <c r="F55" s="3"/>
      <c r="G55" s="3"/>
      <c r="H55" s="3"/>
      <c r="I55" s="6"/>
      <c r="J55" s="3"/>
      <c r="K55" s="3"/>
      <c r="L55" s="3"/>
    </row>
    <row r="56" spans="1:12" ht="71.25" customHeight="1">
      <c r="A56" s="3"/>
      <c r="B56" s="3"/>
      <c r="C56" s="3" t="e">
        <f>_xlfn.XLOOKUP(Tabla118221222202123[[#This Row],[Actividad
(Sale del Plan de Acción)]],'2025'!C:C,'2025'!D:D)</f>
        <v>#VALUE!</v>
      </c>
      <c r="D56" s="3"/>
      <c r="E56" s="24"/>
      <c r="F56" s="3"/>
      <c r="G56" s="3"/>
      <c r="H56" s="3"/>
      <c r="I56" s="6"/>
      <c r="J56" s="3"/>
      <c r="K56" s="3"/>
      <c r="L56" s="3"/>
    </row>
    <row r="57" spans="1:12" ht="71.25" customHeight="1">
      <c r="A57" s="3"/>
      <c r="B57" s="3"/>
      <c r="C57" s="3" t="e">
        <f>_xlfn.XLOOKUP(Tabla118221222202123[[#This Row],[Actividad
(Sale del Plan de Acción)]],'2025'!C:C,'2025'!D:D)</f>
        <v>#VALUE!</v>
      </c>
      <c r="D57" s="3"/>
      <c r="E57" s="24"/>
      <c r="F57" s="3"/>
      <c r="G57" s="3"/>
      <c r="H57" s="3"/>
      <c r="I57" s="6"/>
      <c r="J57" s="3"/>
      <c r="K57" s="3"/>
      <c r="L57" s="3"/>
    </row>
    <row r="58" spans="1:12" ht="71.25" customHeight="1">
      <c r="A58" s="3"/>
      <c r="B58" s="3"/>
      <c r="C58" s="3" t="e">
        <f>_xlfn.XLOOKUP(Tabla118221222202123[[#This Row],[Actividad
(Sale del Plan de Acción)]],'2025'!C:C,'2025'!D:D)</f>
        <v>#VALUE!</v>
      </c>
      <c r="D58" s="3"/>
      <c r="E58" s="24"/>
      <c r="F58" s="3"/>
      <c r="G58" s="3"/>
      <c r="H58" s="3"/>
      <c r="I58" s="6"/>
      <c r="J58" s="3"/>
      <c r="K58" s="3"/>
      <c r="L58" s="3"/>
    </row>
    <row r="59" spans="1:12" ht="71.25" customHeight="1">
      <c r="A59" s="3"/>
      <c r="B59" s="3"/>
      <c r="C59" s="3" t="e">
        <f>_xlfn.XLOOKUP(Tabla118221222202123[[#This Row],[Actividad
(Sale del Plan de Acción)]],'2025'!C:C,'2025'!D:D)</f>
        <v>#VALUE!</v>
      </c>
      <c r="D59" s="3"/>
      <c r="E59" s="24"/>
      <c r="F59" s="3"/>
      <c r="G59" s="3"/>
      <c r="H59" s="3"/>
      <c r="I59" s="6"/>
      <c r="J59" s="3"/>
      <c r="K59" s="3"/>
      <c r="L59" s="3"/>
    </row>
    <row r="60" spans="1:12" ht="71.25" customHeight="1">
      <c r="A60" s="3"/>
      <c r="B60" s="3"/>
      <c r="C60" s="3" t="e">
        <f>_xlfn.XLOOKUP(Tabla118221222202123[[#This Row],[Actividad
(Sale del Plan de Acción)]],'2025'!C:C,'2025'!D:D)</f>
        <v>#VALUE!</v>
      </c>
      <c r="D60" s="3"/>
      <c r="E60" s="24"/>
      <c r="F60" s="3"/>
      <c r="G60" s="3"/>
      <c r="H60" s="3"/>
      <c r="I60" s="6"/>
      <c r="J60" s="3"/>
      <c r="K60" s="3"/>
      <c r="L60" s="3"/>
    </row>
  </sheetData>
  <dataValidations count="4">
    <dataValidation type="list" allowBlank="1" showInputMessage="1" showErrorMessage="1" sqref="G2">
      <formula1>comuna</formula1>
    </dataValidation>
    <dataValidation type="list" allowBlank="1" showInputMessage="1" showErrorMessage="1" sqref="J2">
      <formula1>enfoque</formula1>
    </dataValidation>
    <dataValidation type="list" allowBlank="1" showInputMessage="1" showErrorMessage="1" sqref="K2">
      <formula1>tipo</formula1>
    </dataValidation>
    <dataValidation type="list" allowBlank="1" showInputMessage="1" showErrorMessage="1" sqref="B2">
      <formula1>INDIRECT($A2)</formula1>
    </dataValidation>
  </dataValidations>
  <pageMargins left="0.70866141732283516" right="0.70866141732283516" top="0.74803149606299213" bottom="0.74803149606299213" header="0.31496062992126012" footer="0.31496062992126012"/>
  <pageSetup paperSize="0" scale="80" fitToWidth="0" fitToHeight="0" orientation="landscape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Tablas!$E$2:$P$2</xm:f>
          </x14:formula1>
          <xm:sqref>A2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21"/>
  <sheetViews>
    <sheetView workbookViewId="0">
      <selection activeCell="B9" sqref="B9:B16"/>
    </sheetView>
  </sheetViews>
  <sheetFormatPr baseColWidth="10" defaultColWidth="11.3984375" defaultRowHeight="13.8"/>
  <cols>
    <col min="2" max="2" width="28.59765625" bestFit="1" customWidth="1"/>
    <col min="3" max="3" width="45.09765625" bestFit="1" customWidth="1"/>
    <col min="4" max="4" width="40.3984375" bestFit="1" customWidth="1"/>
    <col min="5" max="5" width="32.296875" customWidth="1"/>
    <col min="6" max="6" width="20.3984375" customWidth="1"/>
    <col min="7" max="7" width="17.59765625" customWidth="1"/>
    <col min="8" max="8" width="26.3984375" customWidth="1"/>
    <col min="10" max="10" width="19.8984375" customWidth="1"/>
    <col min="11" max="11" width="19.59765625" customWidth="1"/>
    <col min="12" max="12" width="21.3984375" customWidth="1"/>
    <col min="13" max="13" width="39.3984375" customWidth="1"/>
    <col min="14" max="14" width="41.59765625" customWidth="1"/>
    <col min="15" max="15" width="22.69921875" customWidth="1"/>
    <col min="16" max="16" width="11.59765625" customWidth="1"/>
  </cols>
  <sheetData>
    <row r="2" spans="1:16" ht="14.4">
      <c r="A2" t="s">
        <v>40</v>
      </c>
      <c r="B2" s="7" t="s">
        <v>10</v>
      </c>
      <c r="C2" s="7" t="s">
        <v>41</v>
      </c>
      <c r="D2" t="s">
        <v>42</v>
      </c>
      <c r="E2" t="s">
        <v>33</v>
      </c>
      <c r="F2" t="s">
        <v>29</v>
      </c>
      <c r="G2" t="s">
        <v>22</v>
      </c>
      <c r="H2" t="s">
        <v>12</v>
      </c>
      <c r="I2" t="s">
        <v>25</v>
      </c>
      <c r="J2" t="s">
        <v>36</v>
      </c>
      <c r="K2" t="s">
        <v>43</v>
      </c>
      <c r="L2" t="s">
        <v>17</v>
      </c>
      <c r="M2" t="s">
        <v>44</v>
      </c>
      <c r="N2" t="s">
        <v>45</v>
      </c>
      <c r="O2" t="s">
        <v>46</v>
      </c>
      <c r="P2" t="s">
        <v>47</v>
      </c>
    </row>
    <row r="3" spans="1:16" ht="14.4">
      <c r="A3">
        <v>1</v>
      </c>
      <c r="B3" s="8" t="s">
        <v>48</v>
      </c>
      <c r="C3" s="8" t="s">
        <v>49</v>
      </c>
      <c r="D3" t="s">
        <v>50</v>
      </c>
      <c r="E3" s="16" t="s">
        <v>51</v>
      </c>
      <c r="F3" s="19" t="s">
        <v>31</v>
      </c>
      <c r="G3" s="19" t="s">
        <v>23</v>
      </c>
      <c r="H3" s="19" t="s">
        <v>13</v>
      </c>
      <c r="I3" s="19" t="s">
        <v>27</v>
      </c>
      <c r="J3" s="20" t="s">
        <v>52</v>
      </c>
      <c r="K3" s="23" t="s">
        <v>53</v>
      </c>
      <c r="L3" s="19" t="s">
        <v>18</v>
      </c>
      <c r="M3" s="22" t="s">
        <v>54</v>
      </c>
      <c r="N3" s="22" t="s">
        <v>55</v>
      </c>
      <c r="O3" s="19" t="s">
        <v>56</v>
      </c>
      <c r="P3" t="s">
        <v>24</v>
      </c>
    </row>
    <row r="4" spans="1:16" ht="14.4">
      <c r="A4">
        <v>2</v>
      </c>
      <c r="B4" s="9" t="s">
        <v>57</v>
      </c>
      <c r="C4" s="9" t="s">
        <v>58</v>
      </c>
      <c r="D4" t="s">
        <v>59</v>
      </c>
      <c r="E4" s="17" t="s">
        <v>60</v>
      </c>
      <c r="F4" s="20" t="s">
        <v>30</v>
      </c>
      <c r="G4" s="22" t="s">
        <v>39</v>
      </c>
      <c r="H4" s="20" t="s">
        <v>15</v>
      </c>
      <c r="I4" s="20" t="s">
        <v>28</v>
      </c>
      <c r="J4" s="19" t="s">
        <v>37</v>
      </c>
      <c r="K4" s="18"/>
      <c r="L4" s="20" t="s">
        <v>19</v>
      </c>
      <c r="M4" s="18"/>
      <c r="N4" s="18"/>
      <c r="O4" s="20" t="s">
        <v>61</v>
      </c>
      <c r="P4" s="18"/>
    </row>
    <row r="5" spans="1:16" ht="14.4">
      <c r="A5">
        <v>3</v>
      </c>
      <c r="B5" s="8" t="s">
        <v>62</v>
      </c>
      <c r="C5" s="8" t="s">
        <v>63</v>
      </c>
      <c r="D5" t="s">
        <v>64</v>
      </c>
      <c r="E5" s="16" t="s">
        <v>65</v>
      </c>
      <c r="F5" s="19" t="s">
        <v>32</v>
      </c>
      <c r="G5" s="18"/>
      <c r="H5" s="19" t="s">
        <v>16</v>
      </c>
      <c r="I5" s="23" t="s">
        <v>26</v>
      </c>
      <c r="J5" s="22" t="s">
        <v>38</v>
      </c>
      <c r="K5" s="18"/>
      <c r="L5" s="19" t="s">
        <v>20</v>
      </c>
      <c r="M5" s="18"/>
      <c r="N5" s="18"/>
      <c r="O5" s="19" t="s">
        <v>66</v>
      </c>
      <c r="P5" s="18"/>
    </row>
    <row r="6" spans="1:16" ht="14.4">
      <c r="A6">
        <v>4</v>
      </c>
      <c r="B6" s="9" t="s">
        <v>67</v>
      </c>
      <c r="C6" s="9" t="s">
        <v>68</v>
      </c>
      <c r="D6" t="s">
        <v>69</v>
      </c>
      <c r="E6" s="17" t="s">
        <v>70</v>
      </c>
      <c r="F6" s="22" t="s">
        <v>71</v>
      </c>
      <c r="G6" s="18"/>
      <c r="H6" s="20" t="s">
        <v>72</v>
      </c>
      <c r="I6" s="18"/>
      <c r="J6" s="18"/>
      <c r="K6" s="18"/>
      <c r="L6" s="22" t="s">
        <v>21</v>
      </c>
      <c r="M6" s="18"/>
      <c r="N6" s="18"/>
      <c r="O6" s="20" t="s">
        <v>73</v>
      </c>
      <c r="P6" s="18"/>
    </row>
    <row r="7" spans="1:16" ht="14.4">
      <c r="A7">
        <v>5</v>
      </c>
      <c r="B7" s="8" t="s">
        <v>74</v>
      </c>
      <c r="C7" s="8" t="s">
        <v>75</v>
      </c>
      <c r="D7" t="s">
        <v>25</v>
      </c>
      <c r="E7" s="16" t="s">
        <v>34</v>
      </c>
      <c r="F7" s="18"/>
      <c r="G7" s="18"/>
      <c r="H7" s="19" t="s">
        <v>76</v>
      </c>
      <c r="I7" s="18"/>
      <c r="J7" s="18"/>
      <c r="K7" s="18"/>
      <c r="L7" s="18"/>
      <c r="M7" s="18"/>
      <c r="N7" s="18"/>
      <c r="O7" s="23" t="s">
        <v>77</v>
      </c>
      <c r="P7" s="18"/>
    </row>
    <row r="8" spans="1:16" ht="14.4">
      <c r="A8">
        <v>6</v>
      </c>
      <c r="B8" s="9" t="s">
        <v>78</v>
      </c>
      <c r="C8" s="9" t="s">
        <v>79</v>
      </c>
      <c r="D8" t="s">
        <v>80</v>
      </c>
      <c r="E8" s="17" t="s">
        <v>35</v>
      </c>
      <c r="F8" s="18"/>
      <c r="G8" s="18"/>
      <c r="H8" s="20" t="s">
        <v>14</v>
      </c>
      <c r="I8" s="18"/>
      <c r="J8" s="18"/>
      <c r="K8" s="18"/>
      <c r="L8" s="18"/>
      <c r="M8" s="18"/>
      <c r="N8" s="18"/>
      <c r="O8" s="18"/>
      <c r="P8" s="18"/>
    </row>
    <row r="9" spans="1:16" ht="14.4">
      <c r="A9">
        <v>7</v>
      </c>
      <c r="B9" s="9" t="s">
        <v>81</v>
      </c>
      <c r="C9" s="8" t="s">
        <v>82</v>
      </c>
      <c r="D9" t="s">
        <v>83</v>
      </c>
      <c r="E9" s="16" t="s">
        <v>84</v>
      </c>
      <c r="F9" s="18"/>
      <c r="G9" s="18"/>
      <c r="H9" s="23" t="s">
        <v>85</v>
      </c>
      <c r="I9" s="18"/>
      <c r="J9" s="18"/>
      <c r="K9" s="18"/>
      <c r="L9" s="18"/>
      <c r="M9" s="18"/>
      <c r="N9" s="18"/>
      <c r="O9" s="18"/>
      <c r="P9" s="18"/>
    </row>
    <row r="10" spans="1:16" ht="14.4">
      <c r="A10">
        <v>8</v>
      </c>
      <c r="B10" s="9" t="s">
        <v>86</v>
      </c>
      <c r="C10" s="9" t="s">
        <v>87</v>
      </c>
      <c r="D10" t="s">
        <v>88</v>
      </c>
      <c r="E10" s="21" t="s">
        <v>89</v>
      </c>
    </row>
    <row r="11" spans="1:16" ht="14.4">
      <c r="A11">
        <v>9</v>
      </c>
      <c r="B11" s="9" t="s">
        <v>90</v>
      </c>
      <c r="C11" s="8" t="s">
        <v>91</v>
      </c>
      <c r="D11" t="s">
        <v>92</v>
      </c>
    </row>
    <row r="12" spans="1:16" ht="14.4">
      <c r="A12">
        <v>10</v>
      </c>
      <c r="B12" s="9" t="s">
        <v>179</v>
      </c>
      <c r="C12" s="9" t="s">
        <v>93</v>
      </c>
      <c r="D12" t="s">
        <v>94</v>
      </c>
    </row>
    <row r="13" spans="1:16" ht="14.4">
      <c r="A13">
        <v>11</v>
      </c>
      <c r="B13" s="9" t="s">
        <v>181</v>
      </c>
      <c r="C13" s="8" t="s">
        <v>95</v>
      </c>
      <c r="D13" t="s">
        <v>96</v>
      </c>
    </row>
    <row r="14" spans="1:16" ht="14.4">
      <c r="A14">
        <v>12</v>
      </c>
      <c r="B14" s="9" t="s">
        <v>240</v>
      </c>
      <c r="C14" s="9" t="s">
        <v>97</v>
      </c>
      <c r="D14" t="s">
        <v>24</v>
      </c>
    </row>
    <row r="15" spans="1:16" ht="14.4">
      <c r="A15" t="s">
        <v>98</v>
      </c>
      <c r="B15" s="9" t="s">
        <v>242</v>
      </c>
      <c r="C15" s="8" t="s">
        <v>99</v>
      </c>
    </row>
    <row r="16" spans="1:16" ht="14.4">
      <c r="A16" t="s">
        <v>24</v>
      </c>
      <c r="B16" s="9" t="s">
        <v>246</v>
      </c>
      <c r="C16" s="9" t="s">
        <v>100</v>
      </c>
    </row>
    <row r="17" spans="3:3" ht="14.4">
      <c r="C17" s="8" t="s">
        <v>101</v>
      </c>
    </row>
    <row r="18" spans="3:3" ht="14.4">
      <c r="C18" s="9" t="s">
        <v>102</v>
      </c>
    </row>
    <row r="19" spans="3:3" ht="14.4">
      <c r="C19" s="8" t="s">
        <v>103</v>
      </c>
    </row>
    <row r="20" spans="3:3" ht="14.4">
      <c r="C20" s="9" t="s">
        <v>104</v>
      </c>
    </row>
    <row r="21" spans="3:3" ht="14.4">
      <c r="C21" s="8" t="s">
        <v>105</v>
      </c>
    </row>
  </sheetData>
  <pageMargins left="0.7" right="0.7" top="0.75" bottom="0.75" header="0.3" footer="0.3"/>
  <tableParts count="16">
    <tablePart r:id="rId1"/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2"/>
  <sheetViews>
    <sheetView topLeftCell="A31" zoomScale="70" zoomScaleNormal="70" workbookViewId="0">
      <selection activeCell="D31" sqref="D31"/>
    </sheetView>
  </sheetViews>
  <sheetFormatPr baseColWidth="10" defaultColWidth="11.3984375" defaultRowHeight="71.25" customHeight="1"/>
  <cols>
    <col min="1" max="1" width="26.3984375" style="11" bestFit="1" customWidth="1"/>
    <col min="2" max="2" width="23.59765625" style="11" bestFit="1" customWidth="1"/>
    <col min="3" max="3" width="43.3984375" style="11" bestFit="1" customWidth="1"/>
    <col min="4" max="4" width="39.59765625" style="11" customWidth="1"/>
    <col min="5" max="5" width="11.3984375" style="11" customWidth="1"/>
    <col min="6" max="6" width="24.09765625" style="11" customWidth="1"/>
    <col min="7" max="7" width="23.3984375" style="11" customWidth="1"/>
    <col min="8" max="16384" width="11.3984375" style="11"/>
  </cols>
  <sheetData>
    <row r="1" spans="1:7" ht="71.25" customHeight="1">
      <c r="A1" s="10" t="s">
        <v>106</v>
      </c>
      <c r="B1" s="10" t="s">
        <v>107</v>
      </c>
      <c r="C1" s="10" t="s">
        <v>108</v>
      </c>
      <c r="D1" s="10" t="s">
        <v>109</v>
      </c>
      <c r="E1" s="10" t="s">
        <v>110</v>
      </c>
      <c r="F1" s="61" t="s">
        <v>265</v>
      </c>
      <c r="G1" s="61" t="s">
        <v>266</v>
      </c>
    </row>
    <row r="2" spans="1:7" ht="71.25" customHeight="1">
      <c r="A2" s="12" t="s">
        <v>111</v>
      </c>
      <c r="B2" s="12" t="s">
        <v>96</v>
      </c>
      <c r="C2" s="12" t="s">
        <v>56</v>
      </c>
      <c r="D2" s="12" t="s">
        <v>112</v>
      </c>
      <c r="E2" s="11">
        <v>1</v>
      </c>
    </row>
    <row r="3" spans="1:7" ht="71.25" customHeight="1">
      <c r="A3" s="12" t="s">
        <v>111</v>
      </c>
      <c r="B3" s="12" t="s">
        <v>96</v>
      </c>
      <c r="C3" s="12" t="s">
        <v>61</v>
      </c>
      <c r="D3" s="12" t="s">
        <v>113</v>
      </c>
      <c r="E3" s="11">
        <v>1</v>
      </c>
    </row>
    <row r="4" spans="1:7" ht="71.25" customHeight="1">
      <c r="A4" s="12" t="s">
        <v>111</v>
      </c>
      <c r="B4" s="12" t="s">
        <v>96</v>
      </c>
      <c r="C4" s="12" t="s">
        <v>66</v>
      </c>
      <c r="D4" s="12" t="s">
        <v>114</v>
      </c>
      <c r="E4" s="11">
        <v>1</v>
      </c>
    </row>
    <row r="5" spans="1:7" ht="71.25" customHeight="1">
      <c r="A5" s="12" t="s">
        <v>111</v>
      </c>
      <c r="B5" s="12" t="s">
        <v>96</v>
      </c>
      <c r="C5" s="12" t="s">
        <v>73</v>
      </c>
      <c r="D5" s="12" t="s">
        <v>115</v>
      </c>
      <c r="E5" s="11">
        <v>1</v>
      </c>
      <c r="F5" s="11">
        <v>1</v>
      </c>
    </row>
    <row r="6" spans="1:7" ht="71.25" customHeight="1">
      <c r="A6" s="12" t="s">
        <v>111</v>
      </c>
      <c r="B6" s="12" t="s">
        <v>96</v>
      </c>
      <c r="C6" s="12" t="s">
        <v>77</v>
      </c>
      <c r="D6" s="12" t="s">
        <v>116</v>
      </c>
      <c r="E6" s="11">
        <v>1</v>
      </c>
      <c r="F6" s="11">
        <v>1</v>
      </c>
    </row>
    <row r="7" spans="1:7" ht="71.25" customHeight="1">
      <c r="A7" s="12" t="s">
        <v>117</v>
      </c>
      <c r="B7" s="12" t="s">
        <v>92</v>
      </c>
      <c r="C7" s="12" t="s">
        <v>54</v>
      </c>
      <c r="D7" s="12" t="s">
        <v>118</v>
      </c>
      <c r="E7" s="11">
        <v>6</v>
      </c>
    </row>
    <row r="8" spans="1:7" ht="71.25" customHeight="1">
      <c r="A8" s="12" t="s">
        <v>119</v>
      </c>
      <c r="B8" s="12" t="s">
        <v>69</v>
      </c>
      <c r="C8" s="12" t="s">
        <v>13</v>
      </c>
      <c r="D8" s="12" t="s">
        <v>120</v>
      </c>
      <c r="E8" s="11">
        <v>30</v>
      </c>
      <c r="F8" s="11">
        <v>5</v>
      </c>
    </row>
    <row r="9" spans="1:7" ht="71.25" customHeight="1">
      <c r="A9" s="12" t="s">
        <v>119</v>
      </c>
      <c r="B9" s="12" t="s">
        <v>69</v>
      </c>
      <c r="C9" s="12" t="s">
        <v>15</v>
      </c>
      <c r="D9" s="12" t="s">
        <v>121</v>
      </c>
      <c r="E9" s="13">
        <v>1</v>
      </c>
      <c r="F9" s="13">
        <v>1</v>
      </c>
    </row>
    <row r="10" spans="1:7" ht="71.25" customHeight="1">
      <c r="A10" s="12" t="s">
        <v>119</v>
      </c>
      <c r="B10" s="12" t="s">
        <v>69</v>
      </c>
      <c r="C10" s="12" t="s">
        <v>16</v>
      </c>
      <c r="D10" s="12" t="s">
        <v>122</v>
      </c>
      <c r="E10" s="11">
        <v>1</v>
      </c>
      <c r="F10" s="11">
        <v>1</v>
      </c>
    </row>
    <row r="11" spans="1:7" ht="71.25" customHeight="1">
      <c r="A11" s="12" t="s">
        <v>119</v>
      </c>
      <c r="B11" s="12" t="s">
        <v>69</v>
      </c>
      <c r="C11" s="12" t="s">
        <v>72</v>
      </c>
      <c r="D11" s="12" t="s">
        <v>123</v>
      </c>
      <c r="E11" s="11">
        <v>1250</v>
      </c>
    </row>
    <row r="12" spans="1:7" ht="71.25" customHeight="1">
      <c r="A12" s="12" t="s">
        <v>119</v>
      </c>
      <c r="B12" s="12" t="s">
        <v>69</v>
      </c>
      <c r="C12" s="12" t="s">
        <v>76</v>
      </c>
      <c r="D12" s="12" t="s">
        <v>124</v>
      </c>
      <c r="E12" s="11">
        <v>450</v>
      </c>
    </row>
    <row r="13" spans="1:7" ht="71.25" customHeight="1">
      <c r="A13" s="12" t="s">
        <v>119</v>
      </c>
      <c r="B13" s="12" t="s">
        <v>69</v>
      </c>
      <c r="C13" s="12" t="s">
        <v>14</v>
      </c>
      <c r="D13" s="12" t="s">
        <v>125</v>
      </c>
      <c r="E13" s="11">
        <v>20</v>
      </c>
      <c r="F13" s="11">
        <v>6</v>
      </c>
    </row>
    <row r="14" spans="1:7" ht="71.25" customHeight="1">
      <c r="A14" s="12" t="s">
        <v>119</v>
      </c>
      <c r="B14" s="12" t="s">
        <v>69</v>
      </c>
      <c r="C14" s="12" t="s">
        <v>85</v>
      </c>
      <c r="D14" s="12" t="s">
        <v>126</v>
      </c>
      <c r="E14" s="11">
        <v>4</v>
      </c>
    </row>
    <row r="15" spans="1:7" ht="71.25" customHeight="1">
      <c r="A15" s="12" t="s">
        <v>117</v>
      </c>
      <c r="B15" s="12" t="s">
        <v>94</v>
      </c>
      <c r="C15" s="12" t="s">
        <v>55</v>
      </c>
      <c r="D15" s="12" t="s">
        <v>127</v>
      </c>
      <c r="E15" s="11">
        <v>1</v>
      </c>
    </row>
    <row r="16" spans="1:7" ht="71.25" customHeight="1">
      <c r="A16" s="12" t="s">
        <v>128</v>
      </c>
      <c r="B16" s="12" t="s">
        <v>59</v>
      </c>
      <c r="C16" s="12" t="s">
        <v>31</v>
      </c>
      <c r="D16" s="14" t="s">
        <v>129</v>
      </c>
      <c r="E16" s="11">
        <v>30</v>
      </c>
    </row>
    <row r="17" spans="1:6" ht="71.25" customHeight="1">
      <c r="A17" s="12" t="s">
        <v>128</v>
      </c>
      <c r="B17" s="12" t="s">
        <v>59</v>
      </c>
      <c r="C17" s="12" t="s">
        <v>30</v>
      </c>
      <c r="D17" s="14" t="s">
        <v>130</v>
      </c>
      <c r="E17" s="11">
        <v>50</v>
      </c>
    </row>
    <row r="18" spans="1:6" ht="71.25" customHeight="1">
      <c r="A18" s="12" t="s">
        <v>128</v>
      </c>
      <c r="B18" s="12" t="s">
        <v>59</v>
      </c>
      <c r="C18" s="12" t="s">
        <v>32</v>
      </c>
      <c r="D18" s="12" t="s">
        <v>131</v>
      </c>
      <c r="E18" s="11">
        <v>2</v>
      </c>
    </row>
    <row r="19" spans="1:6" ht="71.25" customHeight="1">
      <c r="A19" s="12" t="s">
        <v>128</v>
      </c>
      <c r="B19" s="12" t="s">
        <v>59</v>
      </c>
      <c r="C19" s="12" t="s">
        <v>71</v>
      </c>
      <c r="D19" s="14" t="s">
        <v>132</v>
      </c>
      <c r="E19" s="11">
        <v>1</v>
      </c>
    </row>
    <row r="20" spans="1:6" ht="71.25" customHeight="1">
      <c r="A20" s="12" t="s">
        <v>128</v>
      </c>
      <c r="B20" s="12" t="s">
        <v>50</v>
      </c>
      <c r="C20" s="12" t="s">
        <v>51</v>
      </c>
      <c r="D20" s="12" t="s">
        <v>133</v>
      </c>
      <c r="E20" s="11">
        <v>1125</v>
      </c>
    </row>
    <row r="21" spans="1:6" ht="71.25" customHeight="1">
      <c r="A21" s="12" t="s">
        <v>128</v>
      </c>
      <c r="B21" s="12" t="s">
        <v>50</v>
      </c>
      <c r="C21" s="12" t="s">
        <v>60</v>
      </c>
      <c r="D21" s="12" t="s">
        <v>134</v>
      </c>
      <c r="E21" s="11">
        <v>750</v>
      </c>
    </row>
    <row r="22" spans="1:6" ht="71.25" customHeight="1">
      <c r="A22" s="12" t="s">
        <v>128</v>
      </c>
      <c r="B22" s="12" t="s">
        <v>50</v>
      </c>
      <c r="C22" s="12" t="s">
        <v>65</v>
      </c>
      <c r="D22" s="12" t="s">
        <v>135</v>
      </c>
      <c r="E22" s="11">
        <v>375</v>
      </c>
    </row>
    <row r="23" spans="1:6" ht="71.25" customHeight="1">
      <c r="A23" s="12" t="s">
        <v>128</v>
      </c>
      <c r="B23" s="12" t="s">
        <v>50</v>
      </c>
      <c r="C23" s="12" t="s">
        <v>70</v>
      </c>
      <c r="D23" s="12" t="s">
        <v>136</v>
      </c>
      <c r="E23" s="11">
        <v>250</v>
      </c>
    </row>
    <row r="24" spans="1:6" ht="71.25" customHeight="1">
      <c r="A24" s="12" t="s">
        <v>128</v>
      </c>
      <c r="B24" s="12" t="s">
        <v>50</v>
      </c>
      <c r="C24" s="12" t="s">
        <v>34</v>
      </c>
      <c r="D24" s="14" t="s">
        <v>137</v>
      </c>
      <c r="E24" s="11">
        <v>6</v>
      </c>
    </row>
    <row r="25" spans="1:6" ht="71.25" customHeight="1">
      <c r="A25" s="12" t="s">
        <v>128</v>
      </c>
      <c r="B25" s="12" t="s">
        <v>50</v>
      </c>
      <c r="C25" s="12" t="s">
        <v>35</v>
      </c>
      <c r="D25" s="12" t="s">
        <v>138</v>
      </c>
      <c r="E25" s="11">
        <v>70</v>
      </c>
    </row>
    <row r="26" spans="1:6" ht="71.25" customHeight="1">
      <c r="A26" s="12" t="s">
        <v>128</v>
      </c>
      <c r="B26" s="12" t="s">
        <v>50</v>
      </c>
      <c r="C26" s="12" t="s">
        <v>84</v>
      </c>
      <c r="D26" s="12" t="s">
        <v>139</v>
      </c>
      <c r="E26" s="13">
        <v>1</v>
      </c>
    </row>
    <row r="27" spans="1:6" ht="71.25" customHeight="1">
      <c r="A27" s="12" t="s">
        <v>128</v>
      </c>
      <c r="B27" s="12" t="s">
        <v>50</v>
      </c>
      <c r="C27" s="12" t="s">
        <v>89</v>
      </c>
      <c r="D27" s="12" t="s">
        <v>140</v>
      </c>
      <c r="E27" s="11">
        <v>1</v>
      </c>
    </row>
    <row r="28" spans="1:6" ht="71.25" customHeight="1">
      <c r="A28" s="12" t="s">
        <v>119</v>
      </c>
      <c r="B28" s="12" t="s">
        <v>88</v>
      </c>
      <c r="C28" s="12" t="s">
        <v>18</v>
      </c>
      <c r="D28" s="12" t="s">
        <v>141</v>
      </c>
      <c r="E28" s="11">
        <v>1</v>
      </c>
      <c r="F28" s="11">
        <v>2</v>
      </c>
    </row>
    <row r="29" spans="1:6" ht="71.25" customHeight="1">
      <c r="A29" s="12" t="s">
        <v>119</v>
      </c>
      <c r="B29" s="12" t="s">
        <v>88</v>
      </c>
      <c r="C29" s="12" t="s">
        <v>19</v>
      </c>
      <c r="D29" s="12" t="s">
        <v>142</v>
      </c>
      <c r="E29" s="11">
        <v>2</v>
      </c>
      <c r="F29" s="11">
        <v>4</v>
      </c>
    </row>
    <row r="30" spans="1:6" ht="71.25" customHeight="1">
      <c r="A30" s="12" t="s">
        <v>119</v>
      </c>
      <c r="B30" s="12" t="s">
        <v>88</v>
      </c>
      <c r="C30" s="12" t="s">
        <v>20</v>
      </c>
      <c r="D30" s="12" t="s">
        <v>143</v>
      </c>
      <c r="E30" s="11">
        <v>10</v>
      </c>
    </row>
    <row r="31" spans="1:6" ht="71.25" customHeight="1">
      <c r="A31" s="12" t="s">
        <v>119</v>
      </c>
      <c r="B31" s="12" t="s">
        <v>88</v>
      </c>
      <c r="C31" s="12" t="s">
        <v>21</v>
      </c>
      <c r="D31" s="12" t="s">
        <v>144</v>
      </c>
      <c r="E31" s="11">
        <v>10</v>
      </c>
      <c r="F31" s="11">
        <v>5</v>
      </c>
    </row>
    <row r="32" spans="1:6" ht="71.25" customHeight="1">
      <c r="A32" s="12" t="s">
        <v>119</v>
      </c>
      <c r="B32" s="12" t="s">
        <v>25</v>
      </c>
      <c r="C32" s="12" t="s">
        <v>27</v>
      </c>
      <c r="D32" s="12" t="s">
        <v>145</v>
      </c>
      <c r="E32" s="11">
        <v>10</v>
      </c>
      <c r="F32" s="11">
        <v>2</v>
      </c>
    </row>
    <row r="33" spans="1:25" ht="71.25" customHeight="1">
      <c r="A33" s="12" t="s">
        <v>119</v>
      </c>
      <c r="B33" s="12" t="s">
        <v>25</v>
      </c>
      <c r="C33" s="12" t="s">
        <v>28</v>
      </c>
      <c r="D33" s="12" t="s">
        <v>146</v>
      </c>
      <c r="E33" s="11">
        <v>5</v>
      </c>
      <c r="F33" s="11">
        <v>1</v>
      </c>
    </row>
    <row r="34" spans="1:25" ht="71.25" customHeight="1">
      <c r="A34" s="12" t="s">
        <v>119</v>
      </c>
      <c r="B34" s="12" t="s">
        <v>25</v>
      </c>
      <c r="C34" s="12" t="s">
        <v>26</v>
      </c>
      <c r="D34" s="12" t="s">
        <v>147</v>
      </c>
      <c r="E34" s="13">
        <v>1</v>
      </c>
      <c r="F34" s="13">
        <v>1</v>
      </c>
    </row>
    <row r="35" spans="1:25" ht="71.25" customHeight="1">
      <c r="A35" s="12" t="s">
        <v>119</v>
      </c>
      <c r="B35" s="12" t="s">
        <v>80</v>
      </c>
      <c r="C35" s="12" t="s">
        <v>52</v>
      </c>
      <c r="D35" s="12" t="s">
        <v>148</v>
      </c>
      <c r="E35" s="11">
        <v>375</v>
      </c>
    </row>
    <row r="36" spans="1:25" ht="71.25" customHeight="1">
      <c r="A36" s="12" t="s">
        <v>119</v>
      </c>
      <c r="B36" s="12" t="s">
        <v>80</v>
      </c>
      <c r="C36" s="12" t="s">
        <v>37</v>
      </c>
      <c r="D36" s="12" t="s">
        <v>149</v>
      </c>
      <c r="E36" s="11">
        <v>2</v>
      </c>
    </row>
    <row r="37" spans="1:25" ht="71.25" customHeight="1">
      <c r="A37" s="12" t="s">
        <v>119</v>
      </c>
      <c r="B37" s="12" t="s">
        <v>80</v>
      </c>
      <c r="C37" s="12" t="s">
        <v>38</v>
      </c>
      <c r="D37" s="12" t="s">
        <v>150</v>
      </c>
      <c r="E37" s="11">
        <v>2</v>
      </c>
    </row>
    <row r="38" spans="1:25" ht="71.25" customHeight="1">
      <c r="A38" s="12" t="s">
        <v>128</v>
      </c>
      <c r="B38" s="12" t="s">
        <v>64</v>
      </c>
      <c r="C38" s="12" t="s">
        <v>23</v>
      </c>
      <c r="D38" s="14" t="s">
        <v>151</v>
      </c>
      <c r="E38" s="11">
        <v>10</v>
      </c>
      <c r="F38" s="11">
        <v>1</v>
      </c>
    </row>
    <row r="39" spans="1:25" ht="71.25" customHeight="1">
      <c r="A39" s="12" t="s">
        <v>128</v>
      </c>
      <c r="B39" s="12" t="s">
        <v>64</v>
      </c>
      <c r="C39" s="12" t="s">
        <v>39</v>
      </c>
      <c r="D39" s="12" t="s">
        <v>152</v>
      </c>
      <c r="E39" s="13">
        <v>1</v>
      </c>
    </row>
    <row r="40" spans="1:25" ht="71.25" customHeight="1">
      <c r="A40" s="12" t="s">
        <v>119</v>
      </c>
      <c r="B40" s="12" t="s">
        <v>83</v>
      </c>
      <c r="C40" s="12">
        <v>1</v>
      </c>
      <c r="D40" s="12" t="s">
        <v>153</v>
      </c>
      <c r="E40" s="11">
        <v>1</v>
      </c>
    </row>
    <row r="41" spans="1:25" ht="71.25" customHeight="1">
      <c r="A41" s="12"/>
      <c r="B41" s="12"/>
      <c r="C41" s="12"/>
      <c r="D41" s="12"/>
    </row>
    <row r="42" spans="1:25" ht="71.25" customHeight="1">
      <c r="A42" s="12"/>
      <c r="B42" s="12" t="str" cm="1">
        <f t="array" ref="B42:B52">+_xlfn.UNIQUE(Tabla118[Programa])</f>
        <v>Administración Solida</v>
      </c>
      <c r="C42" s="12"/>
      <c r="D42" s="12"/>
    </row>
    <row r="43" spans="1:25" ht="71.25" customHeight="1">
      <c r="A43" s="12"/>
      <c r="B43" s="12" t="str">
        <v>Control Preventivo de la Función Pública</v>
      </c>
      <c r="C43" s="12"/>
      <c r="D43" s="12"/>
    </row>
    <row r="44" spans="1:25" ht="71.25" customHeight="1">
      <c r="A44" s="12"/>
      <c r="B44" s="12" t="str">
        <v>Del Escritorio Al Territorio</v>
      </c>
      <c r="C44" s="12"/>
      <c r="D44" s="12"/>
    </row>
    <row r="45" spans="1:25" ht="71.25" customHeight="1">
      <c r="A45" s="12"/>
      <c r="B45" s="12" t="str">
        <v>Humanización de la Administración Pública</v>
      </c>
      <c r="C45" s="12"/>
      <c r="D45" s="12"/>
    </row>
    <row r="46" spans="1:25" ht="71.25" customHeight="1">
      <c r="A46" s="12"/>
      <c r="B46" s="12" t="str">
        <v>Iguales Y Diferentes</v>
      </c>
      <c r="C46" s="12"/>
      <c r="D46" s="12"/>
    </row>
    <row r="47" spans="1:25" ht="71.25" customHeight="1">
      <c r="A47" s="12"/>
      <c r="B47" s="12" t="str">
        <v>Más Cerca De Tus Derechos 24/7</v>
      </c>
      <c r="C47" s="12"/>
      <c r="D47" s="12"/>
    </row>
    <row r="48" spans="1:25" s="15" customFormat="1" ht="71.25" customHeight="1">
      <c r="A48" s="12"/>
      <c r="B48" s="12" t="str">
        <v>Personería Ecológica</v>
      </c>
      <c r="C48" s="12"/>
      <c r="D48" s="12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</row>
    <row r="49" spans="1:25" s="15" customFormat="1" ht="71.25" customHeight="1">
      <c r="A49" s="12"/>
      <c r="B49" s="12" t="str">
        <v>REDCOM</v>
      </c>
      <c r="C49" s="12"/>
      <c r="D49" s="12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</row>
    <row r="50" spans="1:25" s="15" customFormat="1" ht="71.25" customHeight="1">
      <c r="A50" s="12"/>
      <c r="B50" s="12" t="str">
        <v>Restaurando Vidas</v>
      </c>
      <c r="C50" s="12"/>
      <c r="D50" s="12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</row>
    <row r="51" spans="1:25" s="15" customFormat="1" ht="71.25" customHeight="1">
      <c r="A51" s="12"/>
      <c r="B51" s="12" t="str">
        <v>Todos Humanos</v>
      </c>
      <c r="C51" s="12"/>
      <c r="D51" s="12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</row>
    <row r="52" spans="1:25" s="15" customFormat="1" ht="71.25" customHeight="1">
      <c r="A52" s="12"/>
      <c r="B52" s="11" t="str">
        <v>Voces Ciudadanas</v>
      </c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</row>
  </sheetData>
  <conditionalFormatting sqref="C2:C40">
    <cfRule type="duplicateValues" dxfId="20" priority="2"/>
  </conditionalFormatting>
  <conditionalFormatting sqref="D2:D40">
    <cfRule type="duplicateValues" dxfId="19" priority="1"/>
  </conditionalFormatting>
  <dataValidations count="1">
    <dataValidation type="list" allowBlank="1" showInputMessage="1" showErrorMessage="1" sqref="B49:B52">
      <formula1>$A$40:$A$40</formula1>
    </dataValidation>
  </dataValidations>
  <pageMargins left="0.70866141732283472" right="0.70866141732283472" top="0.74803149606299213" bottom="0.74803149606299213" header="0.31496062992125984" footer="0.31496062992125984"/>
  <pageSetup paperSize="5" scale="80" orientation="landscape" r:id="rId1"/>
  <ignoredErrors>
    <ignoredError sqref="F8:F10 F28:F34 F5 F38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="80" zoomScaleNormal="80" workbookViewId="0">
      <selection activeCell="L5" sqref="A2:L5"/>
    </sheetView>
  </sheetViews>
  <sheetFormatPr baseColWidth="10" defaultColWidth="11.3984375" defaultRowHeight="71.25" customHeight="1"/>
  <cols>
    <col min="1" max="1" width="23.59765625" style="1" bestFit="1" customWidth="1"/>
    <col min="2" max="2" width="43.3984375" style="1" bestFit="1" customWidth="1"/>
    <col min="3" max="3" width="39.59765625" style="1" customWidth="1"/>
    <col min="4" max="5" width="17.3984375" style="1" customWidth="1"/>
    <col min="6" max="6" width="44.8984375" style="1" customWidth="1"/>
    <col min="7" max="7" width="18.59765625" style="1" customWidth="1"/>
    <col min="8" max="8" width="18.59765625" style="2" customWidth="1"/>
    <col min="9" max="11" width="18.59765625" style="1" customWidth="1"/>
    <col min="12" max="12" width="15.59765625" style="1" customWidth="1"/>
    <col min="13" max="13" width="11.3984375" style="1" customWidth="1"/>
    <col min="14" max="14" width="42.296875" style="1" customWidth="1"/>
    <col min="15" max="15" width="42.296875" style="2" bestFit="1" customWidth="1"/>
    <col min="16" max="16" width="11.3984375" style="1" customWidth="1"/>
    <col min="17" max="16384" width="11.3984375" style="1"/>
  </cols>
  <sheetData>
    <row r="1" spans="1:18" ht="71.2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1" t="s">
        <v>11</v>
      </c>
      <c r="N1" s="2"/>
      <c r="O1" s="1"/>
    </row>
    <row r="2" spans="1:18" ht="71.25" customHeight="1">
      <c r="A2" s="3" t="s">
        <v>12</v>
      </c>
      <c r="B2" s="3" t="s">
        <v>15</v>
      </c>
      <c r="C2" s="3" t="s">
        <v>121</v>
      </c>
      <c r="D2" s="3" t="s">
        <v>243</v>
      </c>
      <c r="E2" s="24">
        <v>45699</v>
      </c>
      <c r="F2" s="38" t="s">
        <v>244</v>
      </c>
      <c r="G2" s="3" t="s">
        <v>24</v>
      </c>
      <c r="H2" s="3" t="s">
        <v>245</v>
      </c>
      <c r="I2" s="6">
        <v>5</v>
      </c>
      <c r="J2" s="3" t="s">
        <v>105</v>
      </c>
      <c r="K2" s="3" t="s">
        <v>246</v>
      </c>
      <c r="L2" s="3" t="s">
        <v>176</v>
      </c>
      <c r="O2" s="1"/>
    </row>
    <row r="3" spans="1:18" ht="71.25" customHeight="1">
      <c r="A3" s="3" t="s">
        <v>12</v>
      </c>
      <c r="B3" s="3" t="s">
        <v>15</v>
      </c>
      <c r="C3" s="3" t="s">
        <v>121</v>
      </c>
      <c r="D3" s="3" t="s">
        <v>243</v>
      </c>
      <c r="E3" s="24">
        <v>45698</v>
      </c>
      <c r="F3" s="38" t="s">
        <v>247</v>
      </c>
      <c r="G3" s="3" t="s">
        <v>24</v>
      </c>
      <c r="H3" s="3" t="s">
        <v>245</v>
      </c>
      <c r="I3" s="6">
        <v>8</v>
      </c>
      <c r="J3" s="3" t="s">
        <v>105</v>
      </c>
      <c r="K3" s="3" t="s">
        <v>246</v>
      </c>
      <c r="L3" s="3" t="s">
        <v>176</v>
      </c>
      <c r="O3" s="1"/>
    </row>
    <row r="4" spans="1:18" ht="71.25" customHeight="1">
      <c r="A4" s="3" t="s">
        <v>17</v>
      </c>
      <c r="B4" s="3" t="s">
        <v>18</v>
      </c>
      <c r="C4" s="3" t="s">
        <v>141</v>
      </c>
      <c r="D4" s="3" t="s">
        <v>243</v>
      </c>
      <c r="E4" s="24">
        <v>45709</v>
      </c>
      <c r="F4" s="28" t="s">
        <v>248</v>
      </c>
      <c r="G4" s="3" t="s">
        <v>24</v>
      </c>
      <c r="H4" s="3" t="s">
        <v>249</v>
      </c>
      <c r="I4" s="6">
        <v>24</v>
      </c>
      <c r="J4" s="3" t="s">
        <v>105</v>
      </c>
      <c r="K4" s="3" t="s">
        <v>246</v>
      </c>
      <c r="L4" s="3" t="s">
        <v>176</v>
      </c>
      <c r="O4" s="1"/>
    </row>
    <row r="5" spans="1:18" ht="71.25" customHeight="1">
      <c r="A5" s="3" t="s">
        <v>12</v>
      </c>
      <c r="B5" s="3" t="s">
        <v>16</v>
      </c>
      <c r="C5" s="3" t="s">
        <v>122</v>
      </c>
      <c r="D5" s="3" t="s">
        <v>243</v>
      </c>
      <c r="E5" s="24">
        <v>45715</v>
      </c>
      <c r="F5" s="38" t="s">
        <v>250</v>
      </c>
      <c r="G5" s="3">
        <v>1</v>
      </c>
      <c r="H5" s="3" t="s">
        <v>251</v>
      </c>
      <c r="I5" s="6">
        <v>3</v>
      </c>
      <c r="J5" s="3" t="s">
        <v>105</v>
      </c>
      <c r="K5" s="3" t="s">
        <v>240</v>
      </c>
      <c r="L5" s="3" t="s">
        <v>176</v>
      </c>
      <c r="O5" s="1"/>
    </row>
    <row r="6" spans="1:18" ht="71.25" customHeight="1">
      <c r="A6" s="3"/>
      <c r="B6" s="3"/>
      <c r="C6" s="3"/>
      <c r="D6" s="3"/>
      <c r="E6" s="24"/>
      <c r="F6" s="3"/>
      <c r="G6" s="3"/>
      <c r="H6" s="3"/>
      <c r="I6" s="6"/>
      <c r="J6" s="3"/>
      <c r="K6" s="3"/>
      <c r="L6" s="3"/>
      <c r="O6" s="1"/>
    </row>
    <row r="7" spans="1:18" ht="71.25" customHeight="1">
      <c r="A7" s="3"/>
      <c r="B7" s="3"/>
      <c r="C7" s="3"/>
      <c r="D7" s="3"/>
      <c r="E7" s="24"/>
      <c r="F7" s="3"/>
      <c r="G7" s="3"/>
      <c r="H7" s="3"/>
      <c r="I7" s="6"/>
      <c r="J7" s="3"/>
      <c r="K7" s="3"/>
      <c r="L7" s="3"/>
      <c r="O7" s="1"/>
    </row>
    <row r="8" spans="1:18" ht="71.25" customHeight="1">
      <c r="A8" s="3"/>
      <c r="B8" s="3"/>
      <c r="C8" s="3"/>
      <c r="D8" s="3"/>
      <c r="E8" s="24"/>
      <c r="F8" s="3"/>
      <c r="G8" s="3"/>
      <c r="H8" s="3"/>
      <c r="I8" s="6"/>
      <c r="J8" s="3"/>
      <c r="K8" s="3"/>
      <c r="L8" s="3"/>
    </row>
    <row r="9" spans="1:18" ht="71.25" customHeight="1">
      <c r="A9" s="3"/>
      <c r="B9" s="3"/>
      <c r="C9" s="3"/>
      <c r="D9" s="3"/>
      <c r="E9" s="24"/>
      <c r="F9" s="3"/>
      <c r="G9" s="3"/>
      <c r="H9" s="3"/>
      <c r="I9" s="6"/>
      <c r="J9" s="3"/>
      <c r="K9" s="3"/>
      <c r="L9" s="3"/>
    </row>
    <row r="10" spans="1:18" ht="71.25" customHeight="1">
      <c r="A10" s="3"/>
      <c r="B10" s="3"/>
      <c r="C10" s="3"/>
      <c r="D10" s="3"/>
      <c r="E10" s="24"/>
      <c r="F10" s="3"/>
      <c r="G10" s="3"/>
      <c r="H10" s="3"/>
      <c r="I10" s="30"/>
      <c r="J10" s="3"/>
      <c r="K10" s="3"/>
      <c r="L10" s="3"/>
    </row>
    <row r="11" spans="1:18" ht="71.25" customHeight="1">
      <c r="A11" s="31"/>
      <c r="B11" s="31"/>
      <c r="C11" s="31"/>
      <c r="D11" s="31"/>
      <c r="E11" s="32"/>
      <c r="F11" s="31"/>
      <c r="G11" s="31"/>
      <c r="H11" s="31"/>
      <c r="I11" s="33"/>
      <c r="J11" s="31"/>
      <c r="K11" s="31"/>
      <c r="L11" s="31"/>
    </row>
    <row r="12" spans="1:18" ht="71.25" customHeight="1">
      <c r="A12" s="3"/>
      <c r="B12" s="3"/>
      <c r="C12" s="3"/>
      <c r="D12" s="3"/>
      <c r="E12" s="24"/>
      <c r="F12" s="3"/>
      <c r="G12" s="3"/>
      <c r="H12" s="3"/>
      <c r="I12" s="6"/>
      <c r="J12" s="3"/>
      <c r="K12" s="3"/>
      <c r="L12" s="3"/>
    </row>
    <row r="13" spans="1:18" ht="71.25" customHeight="1">
      <c r="A13" s="3"/>
      <c r="B13" s="3"/>
      <c r="C13" s="3"/>
      <c r="D13" s="3"/>
      <c r="E13" s="24"/>
      <c r="F13" s="3"/>
      <c r="G13" s="3"/>
      <c r="H13" s="3"/>
      <c r="I13" s="6"/>
      <c r="J13" s="3"/>
      <c r="K13" s="3"/>
      <c r="L13" s="3"/>
    </row>
    <row r="14" spans="1:18" ht="71.25" customHeight="1">
      <c r="A14" s="3"/>
      <c r="B14" s="3"/>
      <c r="C14" s="3" t="e">
        <f>_xlfn.XLOOKUP(Tabla118221222202124[[#This Row],[Actividad
(Sale del Plan de Acción)]],'2025'!C:C,'2025'!D:D)</f>
        <v>#VALUE!</v>
      </c>
      <c r="D14" s="3"/>
      <c r="E14" s="24"/>
      <c r="F14" s="3"/>
      <c r="G14" s="3"/>
      <c r="H14" s="3"/>
      <c r="I14" s="6"/>
      <c r="J14" s="3"/>
      <c r="K14" s="3"/>
      <c r="L14" s="3"/>
    </row>
    <row r="15" spans="1:18" ht="71.25" customHeight="1">
      <c r="A15" s="3"/>
      <c r="B15" s="3"/>
      <c r="C15" s="3" t="e">
        <f>_xlfn.XLOOKUP(Tabla118221222202124[[#This Row],[Actividad
(Sale del Plan de Acción)]],'2025'!C:C,'2025'!D:D)</f>
        <v>#VALUE!</v>
      </c>
      <c r="D15" s="3"/>
      <c r="E15" s="24"/>
      <c r="F15" s="3"/>
      <c r="G15" s="3"/>
      <c r="H15" s="3"/>
      <c r="I15" s="6"/>
      <c r="J15" s="3"/>
      <c r="K15" s="3"/>
      <c r="L15" s="3"/>
    </row>
    <row r="16" spans="1:18" customFormat="1" ht="71.25" customHeight="1">
      <c r="A16" s="3"/>
      <c r="B16" s="3"/>
      <c r="C16" s="3" t="e">
        <f>_xlfn.XLOOKUP(Tabla118221222202124[[#This Row],[Actividad
(Sale del Plan de Acción)]],'2025'!C:C,'2025'!D:D)</f>
        <v>#VALUE!</v>
      </c>
      <c r="D16" s="3"/>
      <c r="E16" s="24"/>
      <c r="F16" s="3"/>
      <c r="G16" s="3"/>
      <c r="H16" s="3"/>
      <c r="I16" s="6"/>
      <c r="J16" s="3"/>
      <c r="K16" s="3"/>
      <c r="L16" s="3"/>
      <c r="M16" s="1"/>
      <c r="N16" s="1"/>
      <c r="O16" s="2"/>
      <c r="P16" s="1"/>
      <c r="Q16" s="1"/>
      <c r="R16" s="1"/>
    </row>
    <row r="17" spans="1:18" customFormat="1" ht="71.25" customHeight="1">
      <c r="A17" s="3"/>
      <c r="B17" s="3"/>
      <c r="C17" s="3" t="e">
        <f>_xlfn.XLOOKUP(Tabla118221222202124[[#This Row],[Actividad
(Sale del Plan de Acción)]],'2025'!C:C,'2025'!D:D)</f>
        <v>#VALUE!</v>
      </c>
      <c r="D17" s="3"/>
      <c r="E17" s="24"/>
      <c r="F17" s="3"/>
      <c r="G17" s="3"/>
      <c r="H17" s="3"/>
      <c r="I17" s="6"/>
      <c r="J17" s="3"/>
      <c r="K17" s="3"/>
      <c r="L17" s="3"/>
      <c r="M17" s="1"/>
      <c r="N17" s="1"/>
      <c r="O17" s="2"/>
      <c r="P17" s="1"/>
      <c r="Q17" s="1"/>
      <c r="R17" s="1"/>
    </row>
    <row r="18" spans="1:18" customFormat="1" ht="71.25" customHeight="1">
      <c r="A18" s="3"/>
      <c r="B18" s="3"/>
      <c r="C18" s="3" t="e">
        <f>_xlfn.XLOOKUP(Tabla118221222202124[[#This Row],[Actividad
(Sale del Plan de Acción)]],'2025'!C:C,'2025'!D:D)</f>
        <v>#VALUE!</v>
      </c>
      <c r="D18" s="3"/>
      <c r="E18" s="24"/>
      <c r="F18" s="3"/>
      <c r="G18" s="3"/>
      <c r="H18" s="3"/>
      <c r="I18" s="6"/>
      <c r="J18" s="3"/>
      <c r="K18" s="3"/>
      <c r="L18" s="3"/>
      <c r="M18" s="1"/>
      <c r="N18" s="1"/>
      <c r="O18" s="2"/>
      <c r="P18" s="1"/>
      <c r="Q18" s="1"/>
      <c r="R18" s="1"/>
    </row>
    <row r="19" spans="1:18" customFormat="1" ht="71.25" customHeight="1">
      <c r="A19" s="3"/>
      <c r="B19" s="3"/>
      <c r="C19" s="3" t="e">
        <f>_xlfn.XLOOKUP(Tabla118221222202124[[#This Row],[Actividad
(Sale del Plan de Acción)]],'2025'!C:C,'2025'!D:D)</f>
        <v>#VALUE!</v>
      </c>
      <c r="D19" s="3"/>
      <c r="E19" s="24"/>
      <c r="F19" s="3"/>
      <c r="G19" s="3"/>
      <c r="H19" s="3"/>
      <c r="I19" s="6"/>
      <c r="J19" s="3"/>
      <c r="K19" s="3"/>
      <c r="L19" s="3"/>
      <c r="M19" s="1"/>
      <c r="N19" s="1"/>
      <c r="O19" s="2"/>
      <c r="P19" s="1"/>
      <c r="Q19" s="1"/>
      <c r="R19" s="1"/>
    </row>
    <row r="20" spans="1:18" customFormat="1" ht="71.25" customHeight="1">
      <c r="A20" s="3"/>
      <c r="B20" s="3"/>
      <c r="C20" s="3" t="e">
        <f>_xlfn.XLOOKUP(Tabla118221222202124[[#This Row],[Actividad
(Sale del Plan de Acción)]],'2025'!C:C,'2025'!D:D)</f>
        <v>#VALUE!</v>
      </c>
      <c r="D20" s="3"/>
      <c r="E20" s="24"/>
      <c r="F20" s="3"/>
      <c r="G20" s="3"/>
      <c r="H20" s="3"/>
      <c r="I20" s="6"/>
      <c r="J20" s="3"/>
      <c r="K20" s="3"/>
      <c r="L20" s="3"/>
      <c r="M20" s="1"/>
      <c r="N20" s="1"/>
      <c r="O20" s="2"/>
      <c r="P20" s="1"/>
      <c r="Q20" s="1"/>
      <c r="R20" s="1"/>
    </row>
    <row r="21" spans="1:18" ht="71.25" customHeight="1">
      <c r="A21" s="3"/>
      <c r="B21" s="3"/>
      <c r="C21" s="3" t="e">
        <f>_xlfn.XLOOKUP(Tabla118221222202124[[#This Row],[Actividad
(Sale del Plan de Acción)]],'2025'!C:C,'2025'!D:D)</f>
        <v>#VALUE!</v>
      </c>
      <c r="D21" s="3"/>
      <c r="E21" s="24"/>
      <c r="F21" s="3"/>
      <c r="G21" s="3"/>
      <c r="H21" s="3"/>
      <c r="I21" s="6"/>
      <c r="J21" s="3"/>
      <c r="K21" s="3"/>
      <c r="L21" s="3"/>
    </row>
    <row r="22" spans="1:18" ht="71.25" customHeight="1">
      <c r="A22" s="3"/>
      <c r="B22" s="3"/>
      <c r="C22" s="3" t="e">
        <f>_xlfn.XLOOKUP(Tabla118221222202124[[#This Row],[Actividad
(Sale del Plan de Acción)]],'2025'!C:C,'2025'!D:D)</f>
        <v>#VALUE!</v>
      </c>
      <c r="D22" s="3"/>
      <c r="E22" s="24"/>
      <c r="F22" s="3"/>
      <c r="G22" s="3"/>
      <c r="H22" s="3"/>
      <c r="I22" s="6"/>
      <c r="J22" s="3"/>
      <c r="K22" s="3"/>
      <c r="L22" s="3"/>
    </row>
    <row r="23" spans="1:18" ht="71.25" customHeight="1">
      <c r="A23" s="3"/>
      <c r="B23" s="3"/>
      <c r="C23" s="3" t="e">
        <f>_xlfn.XLOOKUP(Tabla118221222202124[[#This Row],[Actividad
(Sale del Plan de Acción)]],'2025'!C:C,'2025'!D:D)</f>
        <v>#VALUE!</v>
      </c>
      <c r="D23" s="3"/>
      <c r="E23" s="24"/>
      <c r="F23" s="3"/>
      <c r="G23" s="3"/>
      <c r="H23" s="3"/>
      <c r="I23" s="6"/>
      <c r="J23" s="3"/>
      <c r="K23" s="3"/>
      <c r="L23" s="3"/>
    </row>
    <row r="24" spans="1:18" ht="71.25" customHeight="1">
      <c r="A24" s="3"/>
      <c r="B24" s="3"/>
      <c r="C24" s="3" t="e">
        <f>_xlfn.XLOOKUP(Tabla118221222202124[[#This Row],[Actividad
(Sale del Plan de Acción)]],'2025'!C:C,'2025'!D:D)</f>
        <v>#VALUE!</v>
      </c>
      <c r="D24" s="3"/>
      <c r="E24" s="24"/>
      <c r="F24" s="3"/>
      <c r="G24" s="3"/>
      <c r="H24" s="3"/>
      <c r="I24" s="6"/>
      <c r="J24" s="3"/>
      <c r="K24" s="3"/>
      <c r="L24" s="3"/>
    </row>
    <row r="25" spans="1:18" ht="71.25" customHeight="1">
      <c r="A25" s="3"/>
      <c r="B25" s="3"/>
      <c r="C25" s="3" t="e">
        <f>_xlfn.XLOOKUP(Tabla118221222202124[[#This Row],[Actividad
(Sale del Plan de Acción)]],'2025'!C:C,'2025'!D:D)</f>
        <v>#VALUE!</v>
      </c>
      <c r="D25" s="3"/>
      <c r="E25" s="24"/>
      <c r="F25" s="3"/>
      <c r="G25" s="3"/>
      <c r="H25" s="3"/>
      <c r="I25" s="6"/>
      <c r="J25" s="3"/>
      <c r="K25" s="3"/>
      <c r="L25" s="3"/>
    </row>
    <row r="26" spans="1:18" ht="71.25" customHeight="1">
      <c r="A26" s="3"/>
      <c r="B26" s="3"/>
      <c r="C26" s="3" t="e">
        <f>_xlfn.XLOOKUP(Tabla118221222202124[[#This Row],[Actividad
(Sale del Plan de Acción)]],'2025'!C:C,'2025'!D:D)</f>
        <v>#VALUE!</v>
      </c>
      <c r="D26" s="3"/>
      <c r="E26" s="24"/>
      <c r="F26" s="3"/>
      <c r="G26" s="3"/>
      <c r="H26" s="3"/>
      <c r="I26" s="6"/>
      <c r="J26" s="3"/>
      <c r="K26" s="3"/>
      <c r="L26" s="3"/>
    </row>
    <row r="27" spans="1:18" ht="71.25" customHeight="1">
      <c r="A27" s="3"/>
      <c r="B27" s="3"/>
      <c r="C27" s="3" t="e">
        <f>_xlfn.XLOOKUP(Tabla118221222202124[[#This Row],[Actividad
(Sale del Plan de Acción)]],'2025'!C:C,'2025'!D:D)</f>
        <v>#VALUE!</v>
      </c>
      <c r="D27" s="3"/>
      <c r="E27" s="24"/>
      <c r="F27" s="3"/>
      <c r="G27" s="3"/>
      <c r="H27" s="3"/>
      <c r="I27" s="6"/>
      <c r="J27" s="3"/>
      <c r="K27" s="3"/>
      <c r="L27" s="3"/>
    </row>
    <row r="28" spans="1:18" ht="71.25" customHeight="1">
      <c r="A28" s="3"/>
      <c r="B28" s="3"/>
      <c r="C28" s="3" t="e">
        <f>_xlfn.XLOOKUP(Tabla118221222202124[[#This Row],[Actividad
(Sale del Plan de Acción)]],'2025'!C:C,'2025'!D:D)</f>
        <v>#VALUE!</v>
      </c>
      <c r="D28" s="3"/>
      <c r="E28" s="24"/>
      <c r="F28" s="3"/>
      <c r="G28" s="3"/>
      <c r="H28" s="3"/>
      <c r="I28" s="6"/>
      <c r="J28" s="3"/>
      <c r="K28" s="3"/>
      <c r="L28" s="3"/>
    </row>
    <row r="29" spans="1:18" ht="71.25" customHeight="1">
      <c r="A29" s="3"/>
      <c r="B29" s="3"/>
      <c r="C29" s="3" t="e">
        <f>_xlfn.XLOOKUP(Tabla118221222202124[[#This Row],[Actividad
(Sale del Plan de Acción)]],'2025'!C:C,'2025'!D:D)</f>
        <v>#VALUE!</v>
      </c>
      <c r="D29" s="3"/>
      <c r="E29" s="24"/>
      <c r="F29" s="3"/>
      <c r="G29" s="3"/>
      <c r="H29" s="3"/>
      <c r="I29" s="6"/>
      <c r="J29" s="3"/>
      <c r="K29" s="3"/>
      <c r="L29" s="3"/>
    </row>
    <row r="30" spans="1:18" ht="71.25" customHeight="1">
      <c r="A30" s="3"/>
      <c r="B30" s="3"/>
      <c r="C30" s="3" t="e">
        <f>_xlfn.XLOOKUP(Tabla118221222202124[[#This Row],[Actividad
(Sale del Plan de Acción)]],'2025'!C:C,'2025'!D:D)</f>
        <v>#VALUE!</v>
      </c>
      <c r="D30" s="3"/>
      <c r="E30" s="24"/>
      <c r="F30" s="3"/>
      <c r="G30" s="3"/>
      <c r="H30" s="3"/>
      <c r="I30" s="6"/>
      <c r="J30" s="3"/>
      <c r="K30" s="3"/>
      <c r="L30" s="3"/>
    </row>
    <row r="31" spans="1:18" ht="71.25" customHeight="1">
      <c r="A31" s="3"/>
      <c r="B31" s="3"/>
      <c r="C31" s="3" t="e">
        <f>_xlfn.XLOOKUP(Tabla118221222202124[[#This Row],[Actividad
(Sale del Plan de Acción)]],'2025'!C:C,'2025'!D:D)</f>
        <v>#VALUE!</v>
      </c>
      <c r="D31" s="3"/>
      <c r="E31" s="24"/>
      <c r="F31" s="3"/>
      <c r="G31" s="3"/>
      <c r="H31" s="3"/>
      <c r="I31" s="6"/>
      <c r="J31" s="3"/>
      <c r="K31" s="3"/>
      <c r="L31" s="3"/>
    </row>
    <row r="32" spans="1:18" ht="71.25" customHeight="1">
      <c r="A32" s="3"/>
      <c r="B32" s="3"/>
      <c r="C32" s="3" t="e">
        <f>_xlfn.XLOOKUP(Tabla118221222202124[[#This Row],[Actividad
(Sale del Plan de Acción)]],'2025'!C:C,'2025'!D:D)</f>
        <v>#VALUE!</v>
      </c>
      <c r="D32" s="3"/>
      <c r="E32" s="24"/>
      <c r="F32" s="3"/>
      <c r="G32" s="3"/>
      <c r="H32" s="3"/>
      <c r="I32" s="6"/>
      <c r="J32" s="3"/>
      <c r="K32" s="3"/>
      <c r="L32" s="3"/>
    </row>
    <row r="33" spans="1:12" ht="71.25" customHeight="1">
      <c r="A33" s="3"/>
      <c r="B33" s="3"/>
      <c r="C33" s="3" t="e">
        <f>_xlfn.XLOOKUP(Tabla118221222202124[[#This Row],[Actividad
(Sale del Plan de Acción)]],'2025'!C:C,'2025'!D:D)</f>
        <v>#VALUE!</v>
      </c>
      <c r="D33" s="3"/>
      <c r="E33" s="24"/>
      <c r="F33" s="3"/>
      <c r="G33" s="3"/>
      <c r="H33" s="3"/>
      <c r="I33" s="6"/>
      <c r="J33" s="3"/>
      <c r="K33" s="3"/>
      <c r="L33" s="3"/>
    </row>
    <row r="34" spans="1:12" ht="71.25" customHeight="1">
      <c r="A34" s="3"/>
      <c r="B34" s="3"/>
      <c r="C34" s="3" t="e">
        <f>_xlfn.XLOOKUP(Tabla118221222202124[[#This Row],[Actividad
(Sale del Plan de Acción)]],'2025'!C:C,'2025'!D:D)</f>
        <v>#VALUE!</v>
      </c>
      <c r="D34" s="3"/>
      <c r="E34" s="24"/>
      <c r="F34" s="3"/>
      <c r="G34" s="3"/>
      <c r="H34" s="3"/>
      <c r="I34" s="6"/>
      <c r="J34" s="3"/>
      <c r="K34" s="3"/>
      <c r="L34" s="3"/>
    </row>
    <row r="35" spans="1:12" ht="71.25" customHeight="1">
      <c r="A35" s="3"/>
      <c r="B35" s="3"/>
      <c r="C35" s="3" t="e">
        <f>_xlfn.XLOOKUP(Tabla118221222202124[[#This Row],[Actividad
(Sale del Plan de Acción)]],'2025'!C:C,'2025'!D:D)</f>
        <v>#VALUE!</v>
      </c>
      <c r="D35" s="3"/>
      <c r="E35" s="24"/>
      <c r="F35" s="3"/>
      <c r="G35" s="3"/>
      <c r="H35" s="3"/>
      <c r="I35" s="6"/>
      <c r="J35" s="3"/>
      <c r="K35" s="3"/>
      <c r="L35" s="3"/>
    </row>
    <row r="36" spans="1:12" ht="71.25" customHeight="1">
      <c r="A36" s="3"/>
      <c r="B36" s="3"/>
      <c r="C36" s="3" t="e">
        <f>_xlfn.XLOOKUP(Tabla118221222202124[[#This Row],[Actividad
(Sale del Plan de Acción)]],'2025'!C:C,'2025'!D:D)</f>
        <v>#VALUE!</v>
      </c>
      <c r="D36" s="3"/>
      <c r="E36" s="24"/>
      <c r="F36" s="3"/>
      <c r="G36" s="3"/>
      <c r="H36" s="3"/>
      <c r="I36" s="6"/>
      <c r="J36" s="3"/>
      <c r="K36" s="3"/>
      <c r="L36" s="3"/>
    </row>
    <row r="37" spans="1:12" ht="71.25" customHeight="1">
      <c r="A37" s="3"/>
      <c r="B37" s="3"/>
      <c r="C37" s="3" t="e">
        <f>_xlfn.XLOOKUP(Tabla118221222202124[[#This Row],[Actividad
(Sale del Plan de Acción)]],'2025'!C:C,'2025'!D:D)</f>
        <v>#VALUE!</v>
      </c>
      <c r="D37" s="3"/>
      <c r="E37" s="24"/>
      <c r="F37" s="3"/>
      <c r="G37" s="3"/>
      <c r="H37" s="3"/>
      <c r="I37" s="6"/>
      <c r="J37" s="3"/>
      <c r="K37" s="3"/>
      <c r="L37" s="3"/>
    </row>
    <row r="38" spans="1:12" ht="71.25" customHeight="1">
      <c r="A38" s="3"/>
      <c r="B38" s="3"/>
      <c r="C38" s="3" t="e">
        <f>_xlfn.XLOOKUP(Tabla118221222202124[[#This Row],[Actividad
(Sale del Plan de Acción)]],'2025'!C:C,'2025'!D:D)</f>
        <v>#VALUE!</v>
      </c>
      <c r="D38" s="3"/>
      <c r="E38" s="24"/>
      <c r="F38" s="3"/>
      <c r="G38" s="3"/>
      <c r="H38" s="3"/>
      <c r="I38" s="6"/>
      <c r="J38" s="3"/>
      <c r="K38" s="3"/>
      <c r="L38" s="3"/>
    </row>
    <row r="39" spans="1:12" ht="71.25" customHeight="1">
      <c r="A39" s="3"/>
      <c r="B39" s="3"/>
      <c r="C39" s="3" t="e">
        <f>_xlfn.XLOOKUP(Tabla118221222202124[[#This Row],[Actividad
(Sale del Plan de Acción)]],'2025'!C:C,'2025'!D:D)</f>
        <v>#VALUE!</v>
      </c>
      <c r="D39" s="3"/>
      <c r="E39" s="24"/>
      <c r="F39" s="3"/>
      <c r="G39" s="3"/>
      <c r="H39" s="3"/>
      <c r="I39" s="6"/>
      <c r="J39" s="3"/>
      <c r="K39" s="3"/>
      <c r="L39" s="3"/>
    </row>
    <row r="40" spans="1:12" ht="71.25" customHeight="1">
      <c r="A40" s="3"/>
      <c r="B40" s="3"/>
      <c r="C40" s="3" t="e">
        <f>_xlfn.XLOOKUP(Tabla118221222202124[[#This Row],[Actividad
(Sale del Plan de Acción)]],'2025'!C:C,'2025'!D:D)</f>
        <v>#VALUE!</v>
      </c>
      <c r="D40" s="3"/>
      <c r="E40" s="24"/>
      <c r="F40" s="3"/>
      <c r="G40" s="3"/>
      <c r="H40" s="3"/>
      <c r="I40" s="6"/>
      <c r="J40" s="3"/>
      <c r="K40" s="3"/>
      <c r="L40" s="3"/>
    </row>
    <row r="41" spans="1:12" ht="71.25" customHeight="1">
      <c r="A41" s="3"/>
      <c r="B41" s="3"/>
      <c r="C41" s="3" t="e">
        <f>_xlfn.XLOOKUP(Tabla118221222202124[[#This Row],[Actividad
(Sale del Plan de Acción)]],'2025'!C:C,'2025'!D:D)</f>
        <v>#VALUE!</v>
      </c>
      <c r="D41" s="3"/>
      <c r="E41" s="24"/>
      <c r="F41" s="3"/>
      <c r="G41" s="3"/>
      <c r="H41" s="3"/>
      <c r="I41" s="6"/>
      <c r="J41" s="3"/>
      <c r="K41" s="3"/>
      <c r="L41" s="3"/>
    </row>
    <row r="42" spans="1:12" ht="71.25" customHeight="1">
      <c r="A42" s="3"/>
      <c r="B42" s="3"/>
      <c r="C42" s="3" t="e">
        <f>_xlfn.XLOOKUP(Tabla118221222202124[[#This Row],[Actividad
(Sale del Plan de Acción)]],'2025'!C:C,'2025'!D:D)</f>
        <v>#VALUE!</v>
      </c>
      <c r="D42" s="3"/>
      <c r="E42" s="24"/>
      <c r="F42" s="3"/>
      <c r="G42" s="3"/>
      <c r="H42" s="3"/>
      <c r="I42" s="6"/>
      <c r="J42" s="3"/>
      <c r="K42" s="3"/>
      <c r="L42" s="3"/>
    </row>
    <row r="43" spans="1:12" ht="71.25" customHeight="1">
      <c r="A43" s="3"/>
      <c r="B43" s="3"/>
      <c r="C43" s="3" t="e">
        <f>_xlfn.XLOOKUP(Tabla118221222202124[[#This Row],[Actividad
(Sale del Plan de Acción)]],'2025'!C:C,'2025'!D:D)</f>
        <v>#VALUE!</v>
      </c>
      <c r="D43" s="3"/>
      <c r="E43" s="24"/>
      <c r="F43" s="3"/>
      <c r="G43" s="3"/>
      <c r="H43" s="3"/>
      <c r="I43" s="6"/>
      <c r="J43" s="3"/>
      <c r="K43" s="3"/>
      <c r="L43" s="3"/>
    </row>
    <row r="44" spans="1:12" ht="71.25" customHeight="1">
      <c r="A44" s="3"/>
      <c r="B44" s="3"/>
      <c r="C44" s="3" t="e">
        <f>_xlfn.XLOOKUP(Tabla118221222202124[[#This Row],[Actividad
(Sale del Plan de Acción)]],'2025'!C:C,'2025'!D:D)</f>
        <v>#VALUE!</v>
      </c>
      <c r="D44" s="3"/>
      <c r="E44" s="24"/>
      <c r="F44" s="3"/>
      <c r="G44" s="3"/>
      <c r="H44" s="3"/>
      <c r="I44" s="6"/>
      <c r="J44" s="3"/>
      <c r="K44" s="3"/>
      <c r="L44" s="3"/>
    </row>
    <row r="45" spans="1:12" ht="71.25" customHeight="1">
      <c r="A45" s="3"/>
      <c r="B45" s="3"/>
      <c r="C45" s="3" t="e">
        <f>_xlfn.XLOOKUP(Tabla118221222202124[[#This Row],[Actividad
(Sale del Plan de Acción)]],'2025'!C:C,'2025'!D:D)</f>
        <v>#VALUE!</v>
      </c>
      <c r="D45" s="3"/>
      <c r="E45" s="24"/>
      <c r="F45" s="3"/>
      <c r="G45" s="3"/>
      <c r="H45" s="3"/>
      <c r="I45" s="6"/>
      <c r="J45" s="3"/>
      <c r="K45" s="3"/>
      <c r="L45" s="3"/>
    </row>
    <row r="46" spans="1:12" ht="71.25" customHeight="1">
      <c r="A46" s="3"/>
      <c r="B46" s="3"/>
      <c r="C46" s="3" t="e">
        <f>_xlfn.XLOOKUP(Tabla118221222202124[[#This Row],[Actividad
(Sale del Plan de Acción)]],'2025'!C:C,'2025'!D:D)</f>
        <v>#VALUE!</v>
      </c>
      <c r="D46" s="3"/>
      <c r="E46" s="24"/>
      <c r="F46" s="3"/>
      <c r="G46" s="3"/>
      <c r="H46" s="3"/>
      <c r="I46" s="6"/>
      <c r="J46" s="3"/>
      <c r="K46" s="3"/>
      <c r="L46" s="3"/>
    </row>
    <row r="47" spans="1:12" ht="71.25" customHeight="1">
      <c r="A47" s="3"/>
      <c r="B47" s="3"/>
      <c r="C47" s="3" t="e">
        <f>_xlfn.XLOOKUP(Tabla118221222202124[[#This Row],[Actividad
(Sale del Plan de Acción)]],'2025'!C:C,'2025'!D:D)</f>
        <v>#VALUE!</v>
      </c>
      <c r="D47" s="3"/>
      <c r="E47" s="24"/>
      <c r="F47" s="3"/>
      <c r="G47" s="3"/>
      <c r="H47" s="3"/>
      <c r="I47" s="6"/>
      <c r="J47" s="3"/>
      <c r="K47" s="3"/>
      <c r="L47" s="3"/>
    </row>
    <row r="48" spans="1:12" ht="71.25" customHeight="1">
      <c r="A48" s="3"/>
      <c r="B48" s="3"/>
      <c r="C48" s="3" t="e">
        <f>_xlfn.XLOOKUP(Tabla118221222202124[[#This Row],[Actividad
(Sale del Plan de Acción)]],'2025'!C:C,'2025'!D:D)</f>
        <v>#VALUE!</v>
      </c>
      <c r="D48" s="3"/>
      <c r="E48" s="24"/>
      <c r="F48" s="3"/>
      <c r="G48" s="3"/>
      <c r="H48" s="3"/>
      <c r="I48" s="6"/>
      <c r="J48" s="3"/>
      <c r="K48" s="3"/>
      <c r="L48" s="3"/>
    </row>
    <row r="49" spans="1:12" ht="71.25" customHeight="1">
      <c r="A49" s="3"/>
      <c r="B49" s="3"/>
      <c r="C49" s="3" t="e">
        <f>_xlfn.XLOOKUP(Tabla118221222202124[[#This Row],[Actividad
(Sale del Plan de Acción)]],'2025'!C:C,'2025'!D:D)</f>
        <v>#VALUE!</v>
      </c>
      <c r="D49" s="3"/>
      <c r="E49" s="24"/>
      <c r="F49" s="3"/>
      <c r="G49" s="3"/>
      <c r="H49" s="3"/>
      <c r="I49" s="6"/>
      <c r="J49" s="3"/>
      <c r="K49" s="3"/>
      <c r="L49" s="3"/>
    </row>
    <row r="50" spans="1:12" ht="71.25" customHeight="1">
      <c r="A50" s="3"/>
      <c r="B50" s="3"/>
      <c r="C50" s="3" t="e">
        <f>_xlfn.XLOOKUP(Tabla118221222202124[[#This Row],[Actividad
(Sale del Plan de Acción)]],'2025'!C:C,'2025'!D:D)</f>
        <v>#VALUE!</v>
      </c>
      <c r="D50" s="3"/>
      <c r="E50" s="24"/>
      <c r="F50" s="3"/>
      <c r="G50" s="3"/>
      <c r="H50" s="3"/>
      <c r="I50" s="6"/>
      <c r="J50" s="3"/>
      <c r="K50" s="3"/>
      <c r="L50" s="3"/>
    </row>
    <row r="51" spans="1:12" ht="71.25" customHeight="1">
      <c r="A51" s="3"/>
      <c r="B51" s="3"/>
      <c r="C51" s="3" t="e">
        <f>_xlfn.XLOOKUP(Tabla118221222202124[[#This Row],[Actividad
(Sale del Plan de Acción)]],'2025'!C:C,'2025'!D:D)</f>
        <v>#VALUE!</v>
      </c>
      <c r="D51" s="3"/>
      <c r="E51" s="24"/>
      <c r="F51" s="3"/>
      <c r="G51" s="3"/>
      <c r="H51" s="3"/>
      <c r="I51" s="6"/>
      <c r="J51" s="3"/>
      <c r="K51" s="3"/>
      <c r="L51" s="3"/>
    </row>
    <row r="52" spans="1:12" ht="71.25" customHeight="1">
      <c r="A52" s="3"/>
      <c r="B52" s="3"/>
      <c r="C52" s="3" t="e">
        <f>_xlfn.XLOOKUP(Tabla118221222202124[[#This Row],[Actividad
(Sale del Plan de Acción)]],'2025'!C:C,'2025'!D:D)</f>
        <v>#VALUE!</v>
      </c>
      <c r="D52" s="3"/>
      <c r="E52" s="24"/>
      <c r="F52" s="3"/>
      <c r="G52" s="3"/>
      <c r="H52" s="3"/>
      <c r="I52" s="6"/>
      <c r="J52" s="3"/>
      <c r="K52" s="3"/>
      <c r="L52" s="3"/>
    </row>
    <row r="53" spans="1:12" ht="71.25" customHeight="1">
      <c r="A53" s="3"/>
      <c r="B53" s="3"/>
      <c r="C53" s="3" t="e">
        <f>_xlfn.XLOOKUP(Tabla118221222202124[[#This Row],[Actividad
(Sale del Plan de Acción)]],'2025'!C:C,'2025'!D:D)</f>
        <v>#VALUE!</v>
      </c>
      <c r="D53" s="3"/>
      <c r="E53" s="24"/>
      <c r="F53" s="3"/>
      <c r="G53" s="3"/>
      <c r="H53" s="3"/>
      <c r="I53" s="6"/>
      <c r="J53" s="3"/>
      <c r="K53" s="3"/>
      <c r="L53" s="3"/>
    </row>
    <row r="54" spans="1:12" ht="71.25" customHeight="1">
      <c r="A54" s="3"/>
      <c r="B54" s="3"/>
      <c r="C54" s="3" t="e">
        <f>_xlfn.XLOOKUP(Tabla118221222202124[[#This Row],[Actividad
(Sale del Plan de Acción)]],'2025'!C:C,'2025'!D:D)</f>
        <v>#VALUE!</v>
      </c>
      <c r="D54" s="3"/>
      <c r="E54" s="24"/>
      <c r="F54" s="3"/>
      <c r="G54" s="3"/>
      <c r="H54" s="3"/>
      <c r="I54" s="6"/>
      <c r="J54" s="3"/>
      <c r="K54" s="3"/>
      <c r="L54" s="3"/>
    </row>
    <row r="55" spans="1:12" ht="71.25" customHeight="1">
      <c r="A55" s="3"/>
      <c r="B55" s="3"/>
      <c r="C55" s="3" t="e">
        <f>_xlfn.XLOOKUP(Tabla118221222202124[[#This Row],[Actividad
(Sale del Plan de Acción)]],'2025'!C:C,'2025'!D:D)</f>
        <v>#VALUE!</v>
      </c>
      <c r="D55" s="3"/>
      <c r="E55" s="24"/>
      <c r="F55" s="3"/>
      <c r="G55" s="3"/>
      <c r="H55" s="3"/>
      <c r="I55" s="6"/>
      <c r="J55" s="3"/>
      <c r="K55" s="3"/>
      <c r="L55" s="3"/>
    </row>
    <row r="56" spans="1:12" ht="71.25" customHeight="1">
      <c r="A56" s="3"/>
      <c r="B56" s="3"/>
      <c r="C56" s="3" t="e">
        <f>_xlfn.XLOOKUP(Tabla118221222202124[[#This Row],[Actividad
(Sale del Plan de Acción)]],'2025'!C:C,'2025'!D:D)</f>
        <v>#VALUE!</v>
      </c>
      <c r="D56" s="3"/>
      <c r="E56" s="24"/>
      <c r="F56" s="3"/>
      <c r="G56" s="3"/>
      <c r="H56" s="3"/>
      <c r="I56" s="6"/>
      <c r="J56" s="3"/>
      <c r="K56" s="3"/>
      <c r="L56" s="3"/>
    </row>
    <row r="57" spans="1:12" ht="71.25" customHeight="1">
      <c r="A57" s="3"/>
      <c r="B57" s="3"/>
      <c r="C57" s="3" t="e">
        <f>_xlfn.XLOOKUP(Tabla118221222202124[[#This Row],[Actividad
(Sale del Plan de Acción)]],'2025'!C:C,'2025'!D:D)</f>
        <v>#VALUE!</v>
      </c>
      <c r="D57" s="3"/>
      <c r="E57" s="24"/>
      <c r="F57" s="3"/>
      <c r="G57" s="3"/>
      <c r="H57" s="3"/>
      <c r="I57" s="6"/>
      <c r="J57" s="3"/>
      <c r="K57" s="3"/>
      <c r="L57" s="3"/>
    </row>
    <row r="58" spans="1:12" ht="71.25" customHeight="1">
      <c r="A58" s="3"/>
      <c r="B58" s="3"/>
      <c r="C58" s="3" t="e">
        <f>_xlfn.XLOOKUP(Tabla118221222202124[[#This Row],[Actividad
(Sale del Plan de Acción)]],'2025'!C:C,'2025'!D:D)</f>
        <v>#VALUE!</v>
      </c>
      <c r="D58" s="3"/>
      <c r="E58" s="24"/>
      <c r="F58" s="3"/>
      <c r="G58" s="3"/>
      <c r="H58" s="3"/>
      <c r="I58" s="6"/>
      <c r="J58" s="3"/>
      <c r="K58" s="3"/>
      <c r="L58" s="3"/>
    </row>
    <row r="59" spans="1:12" ht="71.25" customHeight="1">
      <c r="A59" s="3"/>
      <c r="B59" s="3"/>
      <c r="C59" s="3" t="e">
        <f>_xlfn.XLOOKUP(Tabla118221222202124[[#This Row],[Actividad
(Sale del Plan de Acción)]],'2025'!C:C,'2025'!D:D)</f>
        <v>#VALUE!</v>
      </c>
      <c r="D59" s="3"/>
      <c r="E59" s="24"/>
      <c r="F59" s="3"/>
      <c r="G59" s="3"/>
      <c r="H59" s="3"/>
      <c r="I59" s="6"/>
      <c r="J59" s="3"/>
      <c r="K59" s="3"/>
      <c r="L59" s="3"/>
    </row>
    <row r="60" spans="1:12" ht="71.25" customHeight="1">
      <c r="A60" s="3"/>
      <c r="B60" s="3"/>
      <c r="C60" s="3" t="e">
        <f>_xlfn.XLOOKUP(Tabla118221222202124[[#This Row],[Actividad
(Sale del Plan de Acción)]],'2025'!C:C,'2025'!D:D)</f>
        <v>#VALUE!</v>
      </c>
      <c r="D60" s="3"/>
      <c r="E60" s="24"/>
      <c r="F60" s="3"/>
      <c r="G60" s="3"/>
      <c r="H60" s="3"/>
      <c r="I60" s="6"/>
      <c r="J60" s="3"/>
      <c r="K60" s="3"/>
      <c r="L60" s="3"/>
    </row>
  </sheetData>
  <dataValidations count="4">
    <dataValidation type="list" allowBlank="1" showInputMessage="1" showErrorMessage="1" sqref="G2:G5">
      <formula1>comuna</formula1>
    </dataValidation>
    <dataValidation type="list" allowBlank="1" showInputMessage="1" showErrorMessage="1" sqref="J2:J5">
      <formula1>enfoque</formula1>
    </dataValidation>
    <dataValidation type="list" allowBlank="1" showInputMessage="1" showErrorMessage="1" sqref="K2:K5">
      <formula1>tipo</formula1>
    </dataValidation>
    <dataValidation type="list" allowBlank="1" showInputMessage="1" showErrorMessage="1" sqref="B2:B5">
      <formula1>INDIRECT($A2)</formula1>
    </dataValidation>
  </dataValidations>
  <pageMargins left="0.70866141732283516" right="0.70866141732283516" top="0.74803149606299213" bottom="0.74803149606299213" header="0.31496062992126012" footer="0.31496062992126012"/>
  <pageSetup paperSize="0" scale="80" fitToWidth="0" fitToHeight="0" orientation="landscape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Tablas!$E$2:$P$2</xm:f>
          </x14:formula1>
          <xm:sqref>A2:A5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="80" zoomScaleNormal="80" workbookViewId="0">
      <selection activeCell="L5" sqref="A2:L5"/>
    </sheetView>
  </sheetViews>
  <sheetFormatPr baseColWidth="10" defaultColWidth="11.3984375" defaultRowHeight="71.25" customHeight="1"/>
  <cols>
    <col min="1" max="1" width="23.59765625" style="1" bestFit="1" customWidth="1"/>
    <col min="2" max="2" width="43.3984375" style="1" bestFit="1" customWidth="1"/>
    <col min="3" max="3" width="39.59765625" style="1" customWidth="1"/>
    <col min="4" max="5" width="17.3984375" style="1" customWidth="1"/>
    <col min="6" max="6" width="44.8984375" style="1" customWidth="1"/>
    <col min="7" max="7" width="18.59765625" style="1" customWidth="1"/>
    <col min="8" max="8" width="18.59765625" style="2" customWidth="1"/>
    <col min="9" max="11" width="18.59765625" style="1" customWidth="1"/>
    <col min="12" max="12" width="15.59765625" style="1" customWidth="1"/>
    <col min="13" max="13" width="11.3984375" style="1" customWidth="1"/>
    <col min="14" max="14" width="42.296875" style="1" customWidth="1"/>
    <col min="15" max="15" width="42.296875" style="2" bestFit="1" customWidth="1"/>
    <col min="16" max="16" width="11.3984375" style="1" customWidth="1"/>
    <col min="17" max="16384" width="11.3984375" style="1"/>
  </cols>
  <sheetData>
    <row r="1" spans="1:18" ht="71.2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1" t="s">
        <v>11</v>
      </c>
      <c r="N1" s="2"/>
      <c r="O1" s="1"/>
    </row>
    <row r="2" spans="1:18" ht="71.25" customHeight="1">
      <c r="A2" s="3" t="s">
        <v>12</v>
      </c>
      <c r="B2" s="3" t="s">
        <v>16</v>
      </c>
      <c r="C2" s="3" t="s">
        <v>122</v>
      </c>
      <c r="D2" s="3" t="s">
        <v>184</v>
      </c>
      <c r="E2" s="24">
        <v>45733</v>
      </c>
      <c r="F2" s="38" t="s">
        <v>185</v>
      </c>
      <c r="G2" s="3">
        <v>9</v>
      </c>
      <c r="H2" s="3" t="s">
        <v>186</v>
      </c>
      <c r="I2" s="6">
        <v>16</v>
      </c>
      <c r="J2" s="3" t="s">
        <v>105</v>
      </c>
      <c r="K2" s="3" t="s">
        <v>242</v>
      </c>
      <c r="L2" s="3" t="s">
        <v>176</v>
      </c>
      <c r="O2" s="1"/>
    </row>
    <row r="3" spans="1:18" ht="71.25" customHeight="1">
      <c r="A3" s="3" t="s">
        <v>17</v>
      </c>
      <c r="B3" s="3" t="s">
        <v>21</v>
      </c>
      <c r="C3" s="38" t="s">
        <v>144</v>
      </c>
      <c r="D3" s="3" t="s">
        <v>184</v>
      </c>
      <c r="E3" s="24">
        <v>45737</v>
      </c>
      <c r="F3" s="38" t="s">
        <v>189</v>
      </c>
      <c r="G3" s="3" t="s">
        <v>192</v>
      </c>
      <c r="H3" s="3" t="s">
        <v>190</v>
      </c>
      <c r="I3" s="6">
        <v>54</v>
      </c>
      <c r="J3" s="3" t="s">
        <v>105</v>
      </c>
      <c r="K3" s="3" t="s">
        <v>62</v>
      </c>
      <c r="L3" s="3" t="s">
        <v>176</v>
      </c>
      <c r="O3" s="1"/>
    </row>
    <row r="4" spans="1:18" ht="71.25" customHeight="1">
      <c r="A4" s="3" t="s">
        <v>12</v>
      </c>
      <c r="B4" s="3" t="s">
        <v>16</v>
      </c>
      <c r="C4" s="3" t="s">
        <v>122</v>
      </c>
      <c r="D4" s="3" t="s">
        <v>184</v>
      </c>
      <c r="E4" s="24">
        <v>45742</v>
      </c>
      <c r="F4" s="28" t="s">
        <v>188</v>
      </c>
      <c r="G4" s="3">
        <v>9</v>
      </c>
      <c r="H4" s="3" t="s">
        <v>186</v>
      </c>
      <c r="I4" s="6">
        <v>8</v>
      </c>
      <c r="J4" s="3" t="s">
        <v>105</v>
      </c>
      <c r="K4" s="3" t="s">
        <v>240</v>
      </c>
      <c r="L4" s="3" t="s">
        <v>176</v>
      </c>
      <c r="O4" s="1"/>
    </row>
    <row r="5" spans="1:18" ht="71.25" customHeight="1">
      <c r="A5" s="3" t="s">
        <v>12</v>
      </c>
      <c r="B5" s="3" t="s">
        <v>15</v>
      </c>
      <c r="C5" s="3" t="s">
        <v>121</v>
      </c>
      <c r="D5" s="3" t="s">
        <v>184</v>
      </c>
      <c r="E5" s="24">
        <v>45742</v>
      </c>
      <c r="F5" s="38" t="s">
        <v>193</v>
      </c>
      <c r="G5" s="3">
        <v>12</v>
      </c>
      <c r="H5" s="3" t="s">
        <v>194</v>
      </c>
      <c r="I5" s="6">
        <v>17</v>
      </c>
      <c r="J5" s="3" t="s">
        <v>105</v>
      </c>
      <c r="K5" s="3" t="s">
        <v>240</v>
      </c>
      <c r="L5" s="3" t="s">
        <v>176</v>
      </c>
      <c r="O5" s="1"/>
    </row>
    <row r="6" spans="1:18" ht="71.25" customHeight="1">
      <c r="A6" s="3"/>
      <c r="B6" s="3"/>
      <c r="C6" s="3"/>
      <c r="D6" s="3"/>
      <c r="E6" s="24"/>
      <c r="F6" s="3"/>
      <c r="G6" s="3"/>
      <c r="H6" s="3"/>
      <c r="I6" s="6"/>
      <c r="J6" s="3"/>
      <c r="K6" s="3"/>
      <c r="L6" s="3"/>
      <c r="O6" s="1"/>
    </row>
    <row r="7" spans="1:18" ht="71.25" customHeight="1">
      <c r="A7" s="3"/>
      <c r="B7" s="3"/>
      <c r="C7" s="3"/>
      <c r="D7" s="3"/>
      <c r="E7" s="24"/>
      <c r="F7" s="3"/>
      <c r="G7" s="3"/>
      <c r="H7" s="3"/>
      <c r="I7" s="6"/>
      <c r="J7" s="3"/>
      <c r="K7" s="3"/>
      <c r="L7" s="3"/>
      <c r="O7" s="1"/>
    </row>
    <row r="8" spans="1:18" ht="71.25" customHeight="1">
      <c r="A8" s="3"/>
      <c r="B8" s="3"/>
      <c r="C8" s="3"/>
      <c r="D8" s="3"/>
      <c r="E8" s="24"/>
      <c r="F8" s="3"/>
      <c r="G8" s="3"/>
      <c r="H8" s="3"/>
      <c r="I8" s="6"/>
      <c r="J8" s="3"/>
      <c r="K8" s="3"/>
      <c r="L8" s="3"/>
    </row>
    <row r="9" spans="1:18" ht="71.25" customHeight="1">
      <c r="A9" s="3"/>
      <c r="B9" s="3"/>
      <c r="C9" s="3"/>
      <c r="D9" s="3"/>
      <c r="E9" s="24"/>
      <c r="F9" s="3"/>
      <c r="G9" s="3"/>
      <c r="H9" s="3"/>
      <c r="I9" s="6"/>
      <c r="J9" s="3"/>
      <c r="K9" s="3"/>
      <c r="L9" s="3"/>
    </row>
    <row r="10" spans="1:18" ht="71.25" customHeight="1">
      <c r="A10" s="3"/>
      <c r="B10" s="3"/>
      <c r="C10" s="3"/>
      <c r="D10" s="3"/>
      <c r="E10" s="24"/>
      <c r="F10" s="3"/>
      <c r="G10" s="3"/>
      <c r="H10" s="3"/>
      <c r="I10" s="30"/>
      <c r="J10" s="3"/>
      <c r="K10" s="3"/>
      <c r="L10" s="3"/>
    </row>
    <row r="11" spans="1:18" ht="71.25" customHeight="1">
      <c r="A11" s="31"/>
      <c r="B11" s="31"/>
      <c r="C11" s="31"/>
      <c r="D11" s="31"/>
      <c r="E11" s="32"/>
      <c r="F11" s="31"/>
      <c r="G11" s="31"/>
      <c r="H11" s="31"/>
      <c r="I11" s="33"/>
      <c r="J11" s="31"/>
      <c r="K11" s="31"/>
      <c r="L11" s="31"/>
    </row>
    <row r="12" spans="1:18" ht="71.25" customHeight="1">
      <c r="A12" s="3"/>
      <c r="B12" s="3"/>
      <c r="C12" s="3"/>
      <c r="D12" s="3"/>
      <c r="E12" s="24"/>
      <c r="F12" s="3"/>
      <c r="G12" s="3"/>
      <c r="H12" s="3"/>
      <c r="I12" s="6"/>
      <c r="J12" s="3"/>
      <c r="K12" s="3"/>
      <c r="L12" s="3"/>
    </row>
    <row r="13" spans="1:18" ht="71.25" customHeight="1">
      <c r="A13" s="3"/>
      <c r="B13" s="3"/>
      <c r="C13" s="3"/>
      <c r="D13" s="3"/>
      <c r="E13" s="24"/>
      <c r="F13" s="3"/>
      <c r="G13" s="3"/>
      <c r="H13" s="3"/>
      <c r="I13" s="6"/>
      <c r="J13" s="3"/>
      <c r="K13" s="3"/>
      <c r="L13" s="3"/>
    </row>
    <row r="14" spans="1:18" ht="71.25" customHeight="1">
      <c r="A14" s="3"/>
      <c r="B14" s="3"/>
      <c r="C14" s="3" t="e">
        <f>_xlfn.XLOOKUP(Tabla1182212222021[[#This Row],[Actividad
(Sale del Plan de Acción)]],'2025'!C:C,'2025'!D:D)</f>
        <v>#VALUE!</v>
      </c>
      <c r="D14" s="3"/>
      <c r="E14" s="24"/>
      <c r="F14" s="3"/>
      <c r="G14" s="3"/>
      <c r="H14" s="3"/>
      <c r="I14" s="6"/>
      <c r="J14" s="3"/>
      <c r="K14" s="3"/>
      <c r="L14" s="3"/>
    </row>
    <row r="15" spans="1:18" ht="71.25" customHeight="1">
      <c r="A15" s="3"/>
      <c r="B15" s="3"/>
      <c r="C15" s="3" t="e">
        <f>_xlfn.XLOOKUP(Tabla1182212222021[[#This Row],[Actividad
(Sale del Plan de Acción)]],'2025'!C:C,'2025'!D:D)</f>
        <v>#VALUE!</v>
      </c>
      <c r="D15" s="3"/>
      <c r="E15" s="24"/>
      <c r="F15" s="3"/>
      <c r="G15" s="3"/>
      <c r="H15" s="3"/>
      <c r="I15" s="6"/>
      <c r="J15" s="3"/>
      <c r="K15" s="3"/>
      <c r="L15" s="3"/>
    </row>
    <row r="16" spans="1:18" customFormat="1" ht="71.25" customHeight="1">
      <c r="A16" s="3"/>
      <c r="B16" s="3"/>
      <c r="C16" s="3" t="e">
        <f>_xlfn.XLOOKUP(Tabla1182212222021[[#This Row],[Actividad
(Sale del Plan de Acción)]],'2025'!C:C,'2025'!D:D)</f>
        <v>#VALUE!</v>
      </c>
      <c r="D16" s="3"/>
      <c r="E16" s="24"/>
      <c r="F16" s="3"/>
      <c r="G16" s="3"/>
      <c r="H16" s="3"/>
      <c r="I16" s="6"/>
      <c r="J16" s="3"/>
      <c r="K16" s="3"/>
      <c r="L16" s="3"/>
      <c r="M16" s="1"/>
      <c r="N16" s="1"/>
      <c r="O16" s="2"/>
      <c r="P16" s="1"/>
      <c r="Q16" s="1"/>
      <c r="R16" s="1"/>
    </row>
    <row r="17" spans="1:18" customFormat="1" ht="71.25" customHeight="1">
      <c r="A17" s="3"/>
      <c r="B17" s="3"/>
      <c r="C17" s="3" t="e">
        <f>_xlfn.XLOOKUP(Tabla1182212222021[[#This Row],[Actividad
(Sale del Plan de Acción)]],'2025'!C:C,'2025'!D:D)</f>
        <v>#VALUE!</v>
      </c>
      <c r="D17" s="3"/>
      <c r="E17" s="24"/>
      <c r="F17" s="3"/>
      <c r="G17" s="3"/>
      <c r="H17" s="3"/>
      <c r="I17" s="6"/>
      <c r="J17" s="3"/>
      <c r="K17" s="3"/>
      <c r="L17" s="3"/>
      <c r="M17" s="1"/>
      <c r="N17" s="1"/>
      <c r="O17" s="2"/>
      <c r="P17" s="1"/>
      <c r="Q17" s="1"/>
      <c r="R17" s="1"/>
    </row>
    <row r="18" spans="1:18" customFormat="1" ht="71.25" customHeight="1">
      <c r="A18" s="3"/>
      <c r="B18" s="3"/>
      <c r="C18" s="3" t="e">
        <f>_xlfn.XLOOKUP(Tabla1182212222021[[#This Row],[Actividad
(Sale del Plan de Acción)]],'2025'!C:C,'2025'!D:D)</f>
        <v>#VALUE!</v>
      </c>
      <c r="D18" s="3"/>
      <c r="E18" s="24"/>
      <c r="F18" s="3"/>
      <c r="G18" s="3"/>
      <c r="H18" s="3"/>
      <c r="I18" s="6"/>
      <c r="J18" s="3"/>
      <c r="K18" s="3"/>
      <c r="L18" s="3"/>
      <c r="M18" s="1"/>
      <c r="N18" s="1"/>
      <c r="O18" s="2"/>
      <c r="P18" s="1"/>
      <c r="Q18" s="1"/>
      <c r="R18" s="1"/>
    </row>
    <row r="19" spans="1:18" customFormat="1" ht="71.25" customHeight="1">
      <c r="A19" s="3"/>
      <c r="B19" s="3"/>
      <c r="C19" s="3" t="e">
        <f>_xlfn.XLOOKUP(Tabla1182212222021[[#This Row],[Actividad
(Sale del Plan de Acción)]],'2025'!C:C,'2025'!D:D)</f>
        <v>#VALUE!</v>
      </c>
      <c r="D19" s="3"/>
      <c r="E19" s="24"/>
      <c r="F19" s="3"/>
      <c r="G19" s="3"/>
      <c r="H19" s="3"/>
      <c r="I19" s="6"/>
      <c r="J19" s="3"/>
      <c r="K19" s="3"/>
      <c r="L19" s="3"/>
      <c r="M19" s="1"/>
      <c r="N19" s="1"/>
      <c r="O19" s="2"/>
      <c r="P19" s="1"/>
      <c r="Q19" s="1"/>
      <c r="R19" s="1"/>
    </row>
    <row r="20" spans="1:18" customFormat="1" ht="71.25" customHeight="1">
      <c r="A20" s="3"/>
      <c r="B20" s="3"/>
      <c r="C20" s="3" t="e">
        <f>_xlfn.XLOOKUP(Tabla1182212222021[[#This Row],[Actividad
(Sale del Plan de Acción)]],'2025'!C:C,'2025'!D:D)</f>
        <v>#VALUE!</v>
      </c>
      <c r="D20" s="3"/>
      <c r="E20" s="24"/>
      <c r="F20" s="3"/>
      <c r="G20" s="3"/>
      <c r="H20" s="3"/>
      <c r="I20" s="6"/>
      <c r="J20" s="3"/>
      <c r="K20" s="3"/>
      <c r="L20" s="3"/>
      <c r="M20" s="1"/>
      <c r="N20" s="1"/>
      <c r="O20" s="2"/>
      <c r="P20" s="1"/>
      <c r="Q20" s="1"/>
      <c r="R20" s="1"/>
    </row>
    <row r="21" spans="1:18" ht="71.25" customHeight="1">
      <c r="A21" s="3"/>
      <c r="B21" s="3"/>
      <c r="C21" s="3" t="e">
        <f>_xlfn.XLOOKUP(Tabla1182212222021[[#This Row],[Actividad
(Sale del Plan de Acción)]],'2025'!C:C,'2025'!D:D)</f>
        <v>#VALUE!</v>
      </c>
      <c r="D21" s="3"/>
      <c r="E21" s="24"/>
      <c r="F21" s="3"/>
      <c r="G21" s="3"/>
      <c r="H21" s="3"/>
      <c r="I21" s="6"/>
      <c r="J21" s="3"/>
      <c r="K21" s="3"/>
      <c r="L21" s="3"/>
    </row>
    <row r="22" spans="1:18" ht="71.25" customHeight="1">
      <c r="A22" s="3"/>
      <c r="B22" s="3"/>
      <c r="C22" s="3" t="e">
        <f>_xlfn.XLOOKUP(Tabla1182212222021[[#This Row],[Actividad
(Sale del Plan de Acción)]],'2025'!C:C,'2025'!D:D)</f>
        <v>#VALUE!</v>
      </c>
      <c r="D22" s="3"/>
      <c r="E22" s="24"/>
      <c r="F22" s="3"/>
      <c r="G22" s="3"/>
      <c r="H22" s="3"/>
      <c r="I22" s="6"/>
      <c r="J22" s="3"/>
      <c r="K22" s="3"/>
      <c r="L22" s="3"/>
    </row>
    <row r="23" spans="1:18" ht="71.25" customHeight="1">
      <c r="A23" s="3"/>
      <c r="B23" s="3"/>
      <c r="C23" s="3" t="e">
        <f>_xlfn.XLOOKUP(Tabla1182212222021[[#This Row],[Actividad
(Sale del Plan de Acción)]],'2025'!C:C,'2025'!D:D)</f>
        <v>#VALUE!</v>
      </c>
      <c r="D23" s="3"/>
      <c r="E23" s="24"/>
      <c r="F23" s="3"/>
      <c r="G23" s="3"/>
      <c r="H23" s="3"/>
      <c r="I23" s="6"/>
      <c r="J23" s="3"/>
      <c r="K23" s="3"/>
      <c r="L23" s="3"/>
    </row>
    <row r="24" spans="1:18" ht="71.25" customHeight="1">
      <c r="A24" s="3"/>
      <c r="B24" s="3"/>
      <c r="C24" s="3" t="e">
        <f>_xlfn.XLOOKUP(Tabla1182212222021[[#This Row],[Actividad
(Sale del Plan de Acción)]],'2025'!C:C,'2025'!D:D)</f>
        <v>#VALUE!</v>
      </c>
      <c r="D24" s="3"/>
      <c r="E24" s="24"/>
      <c r="F24" s="3"/>
      <c r="G24" s="3"/>
      <c r="H24" s="3"/>
      <c r="I24" s="6"/>
      <c r="J24" s="3"/>
      <c r="K24" s="3"/>
      <c r="L24" s="3"/>
    </row>
    <row r="25" spans="1:18" ht="71.25" customHeight="1">
      <c r="A25" s="3"/>
      <c r="B25" s="3"/>
      <c r="C25" s="3" t="e">
        <f>_xlfn.XLOOKUP(Tabla1182212222021[[#This Row],[Actividad
(Sale del Plan de Acción)]],'2025'!C:C,'2025'!D:D)</f>
        <v>#VALUE!</v>
      </c>
      <c r="D25" s="3"/>
      <c r="E25" s="24"/>
      <c r="F25" s="3"/>
      <c r="G25" s="3"/>
      <c r="H25" s="3"/>
      <c r="I25" s="6"/>
      <c r="J25" s="3"/>
      <c r="K25" s="3"/>
      <c r="L25" s="3"/>
    </row>
    <row r="26" spans="1:18" ht="71.25" customHeight="1">
      <c r="A26" s="3"/>
      <c r="B26" s="3"/>
      <c r="C26" s="3" t="e">
        <f>_xlfn.XLOOKUP(Tabla1182212222021[[#This Row],[Actividad
(Sale del Plan de Acción)]],'2025'!C:C,'2025'!D:D)</f>
        <v>#VALUE!</v>
      </c>
      <c r="D26" s="3"/>
      <c r="E26" s="24"/>
      <c r="F26" s="3"/>
      <c r="G26" s="3"/>
      <c r="H26" s="3"/>
      <c r="I26" s="6"/>
      <c r="J26" s="3"/>
      <c r="K26" s="3"/>
      <c r="L26" s="3"/>
    </row>
    <row r="27" spans="1:18" ht="71.25" customHeight="1">
      <c r="A27" s="3"/>
      <c r="B27" s="3"/>
      <c r="C27" s="3" t="e">
        <f>_xlfn.XLOOKUP(Tabla1182212222021[[#This Row],[Actividad
(Sale del Plan de Acción)]],'2025'!C:C,'2025'!D:D)</f>
        <v>#VALUE!</v>
      </c>
      <c r="D27" s="3"/>
      <c r="E27" s="24"/>
      <c r="F27" s="3"/>
      <c r="G27" s="3"/>
      <c r="H27" s="3"/>
      <c r="I27" s="6"/>
      <c r="J27" s="3"/>
      <c r="K27" s="3"/>
      <c r="L27" s="3"/>
    </row>
    <row r="28" spans="1:18" ht="71.25" customHeight="1">
      <c r="A28" s="3"/>
      <c r="B28" s="3"/>
      <c r="C28" s="3" t="e">
        <f>_xlfn.XLOOKUP(Tabla1182212222021[[#This Row],[Actividad
(Sale del Plan de Acción)]],'2025'!C:C,'2025'!D:D)</f>
        <v>#VALUE!</v>
      </c>
      <c r="D28" s="3"/>
      <c r="E28" s="24"/>
      <c r="F28" s="3"/>
      <c r="G28" s="3"/>
      <c r="H28" s="3"/>
      <c r="I28" s="6"/>
      <c r="J28" s="3"/>
      <c r="K28" s="3"/>
      <c r="L28" s="3"/>
    </row>
    <row r="29" spans="1:18" ht="71.25" customHeight="1">
      <c r="A29" s="3"/>
      <c r="B29" s="3"/>
      <c r="C29" s="3" t="e">
        <f>_xlfn.XLOOKUP(Tabla1182212222021[[#This Row],[Actividad
(Sale del Plan de Acción)]],'2025'!C:C,'2025'!D:D)</f>
        <v>#VALUE!</v>
      </c>
      <c r="D29" s="3"/>
      <c r="E29" s="24"/>
      <c r="F29" s="3"/>
      <c r="G29" s="3"/>
      <c r="H29" s="3"/>
      <c r="I29" s="6"/>
      <c r="J29" s="3"/>
      <c r="K29" s="3"/>
      <c r="L29" s="3"/>
    </row>
    <row r="30" spans="1:18" ht="71.25" customHeight="1">
      <c r="A30" s="3"/>
      <c r="B30" s="3"/>
      <c r="C30" s="3" t="e">
        <f>_xlfn.XLOOKUP(Tabla1182212222021[[#This Row],[Actividad
(Sale del Plan de Acción)]],'2025'!C:C,'2025'!D:D)</f>
        <v>#VALUE!</v>
      </c>
      <c r="D30" s="3"/>
      <c r="E30" s="24"/>
      <c r="F30" s="3"/>
      <c r="G30" s="3"/>
      <c r="H30" s="3"/>
      <c r="I30" s="6"/>
      <c r="J30" s="3"/>
      <c r="K30" s="3"/>
      <c r="L30" s="3"/>
    </row>
    <row r="31" spans="1:18" ht="71.25" customHeight="1">
      <c r="A31" s="3"/>
      <c r="B31" s="3"/>
      <c r="C31" s="3" t="e">
        <f>_xlfn.XLOOKUP(Tabla1182212222021[[#This Row],[Actividad
(Sale del Plan de Acción)]],'2025'!C:C,'2025'!D:D)</f>
        <v>#VALUE!</v>
      </c>
      <c r="D31" s="3"/>
      <c r="E31" s="24"/>
      <c r="F31" s="3"/>
      <c r="G31" s="3"/>
      <c r="H31" s="3"/>
      <c r="I31" s="6"/>
      <c r="J31" s="3"/>
      <c r="K31" s="3"/>
      <c r="L31" s="3"/>
    </row>
    <row r="32" spans="1:18" ht="71.25" customHeight="1">
      <c r="A32" s="3"/>
      <c r="B32" s="3"/>
      <c r="C32" s="3" t="e">
        <f>_xlfn.XLOOKUP(Tabla1182212222021[[#This Row],[Actividad
(Sale del Plan de Acción)]],'2025'!C:C,'2025'!D:D)</f>
        <v>#VALUE!</v>
      </c>
      <c r="D32" s="3"/>
      <c r="E32" s="24"/>
      <c r="F32" s="3"/>
      <c r="G32" s="3"/>
      <c r="H32" s="3"/>
      <c r="I32" s="6"/>
      <c r="J32" s="3"/>
      <c r="K32" s="3"/>
      <c r="L32" s="3"/>
    </row>
    <row r="33" spans="1:12" ht="71.25" customHeight="1">
      <c r="A33" s="3"/>
      <c r="B33" s="3"/>
      <c r="C33" s="3" t="e">
        <f>_xlfn.XLOOKUP(Tabla1182212222021[[#This Row],[Actividad
(Sale del Plan de Acción)]],'2025'!C:C,'2025'!D:D)</f>
        <v>#VALUE!</v>
      </c>
      <c r="D33" s="3"/>
      <c r="E33" s="24"/>
      <c r="F33" s="3"/>
      <c r="G33" s="3"/>
      <c r="H33" s="3"/>
      <c r="I33" s="6"/>
      <c r="J33" s="3"/>
      <c r="K33" s="3"/>
      <c r="L33" s="3"/>
    </row>
    <row r="34" spans="1:12" ht="71.25" customHeight="1">
      <c r="A34" s="3"/>
      <c r="B34" s="3"/>
      <c r="C34" s="3" t="e">
        <f>_xlfn.XLOOKUP(Tabla1182212222021[[#This Row],[Actividad
(Sale del Plan de Acción)]],'2025'!C:C,'2025'!D:D)</f>
        <v>#VALUE!</v>
      </c>
      <c r="D34" s="3"/>
      <c r="E34" s="24"/>
      <c r="F34" s="3"/>
      <c r="G34" s="3"/>
      <c r="H34" s="3"/>
      <c r="I34" s="6"/>
      <c r="J34" s="3"/>
      <c r="K34" s="3"/>
      <c r="L34" s="3"/>
    </row>
    <row r="35" spans="1:12" ht="71.25" customHeight="1">
      <c r="A35" s="3"/>
      <c r="B35" s="3"/>
      <c r="C35" s="3" t="e">
        <f>_xlfn.XLOOKUP(Tabla1182212222021[[#This Row],[Actividad
(Sale del Plan de Acción)]],'2025'!C:C,'2025'!D:D)</f>
        <v>#VALUE!</v>
      </c>
      <c r="D35" s="3"/>
      <c r="E35" s="24"/>
      <c r="F35" s="3"/>
      <c r="G35" s="3"/>
      <c r="H35" s="3"/>
      <c r="I35" s="6"/>
      <c r="J35" s="3"/>
      <c r="K35" s="3"/>
      <c r="L35" s="3"/>
    </row>
    <row r="36" spans="1:12" ht="71.25" customHeight="1">
      <c r="A36" s="3"/>
      <c r="B36" s="3"/>
      <c r="C36" s="3" t="e">
        <f>_xlfn.XLOOKUP(Tabla1182212222021[[#This Row],[Actividad
(Sale del Plan de Acción)]],'2025'!C:C,'2025'!D:D)</f>
        <v>#VALUE!</v>
      </c>
      <c r="D36" s="3"/>
      <c r="E36" s="24"/>
      <c r="F36" s="3"/>
      <c r="G36" s="3"/>
      <c r="H36" s="3"/>
      <c r="I36" s="6"/>
      <c r="J36" s="3"/>
      <c r="K36" s="3"/>
      <c r="L36" s="3"/>
    </row>
    <row r="37" spans="1:12" ht="71.25" customHeight="1">
      <c r="A37" s="3"/>
      <c r="B37" s="3"/>
      <c r="C37" s="3" t="e">
        <f>_xlfn.XLOOKUP(Tabla1182212222021[[#This Row],[Actividad
(Sale del Plan de Acción)]],'2025'!C:C,'2025'!D:D)</f>
        <v>#VALUE!</v>
      </c>
      <c r="D37" s="3"/>
      <c r="E37" s="24"/>
      <c r="F37" s="3"/>
      <c r="G37" s="3"/>
      <c r="H37" s="3"/>
      <c r="I37" s="6"/>
      <c r="J37" s="3"/>
      <c r="K37" s="3"/>
      <c r="L37" s="3"/>
    </row>
    <row r="38" spans="1:12" ht="71.25" customHeight="1">
      <c r="A38" s="3"/>
      <c r="B38" s="3"/>
      <c r="C38" s="3" t="e">
        <f>_xlfn.XLOOKUP(Tabla1182212222021[[#This Row],[Actividad
(Sale del Plan de Acción)]],'2025'!C:C,'2025'!D:D)</f>
        <v>#VALUE!</v>
      </c>
      <c r="D38" s="3"/>
      <c r="E38" s="24"/>
      <c r="F38" s="3"/>
      <c r="G38" s="3"/>
      <c r="H38" s="3"/>
      <c r="I38" s="6"/>
      <c r="J38" s="3"/>
      <c r="K38" s="3"/>
      <c r="L38" s="3"/>
    </row>
    <row r="39" spans="1:12" ht="71.25" customHeight="1">
      <c r="A39" s="3"/>
      <c r="B39" s="3"/>
      <c r="C39" s="3" t="e">
        <f>_xlfn.XLOOKUP(Tabla1182212222021[[#This Row],[Actividad
(Sale del Plan de Acción)]],'2025'!C:C,'2025'!D:D)</f>
        <v>#VALUE!</v>
      </c>
      <c r="D39" s="3"/>
      <c r="E39" s="24"/>
      <c r="F39" s="3"/>
      <c r="G39" s="3"/>
      <c r="H39" s="3"/>
      <c r="I39" s="6"/>
      <c r="J39" s="3"/>
      <c r="K39" s="3"/>
      <c r="L39" s="3"/>
    </row>
    <row r="40" spans="1:12" ht="71.25" customHeight="1">
      <c r="A40" s="3"/>
      <c r="B40" s="3"/>
      <c r="C40" s="3" t="e">
        <f>_xlfn.XLOOKUP(Tabla1182212222021[[#This Row],[Actividad
(Sale del Plan de Acción)]],'2025'!C:C,'2025'!D:D)</f>
        <v>#VALUE!</v>
      </c>
      <c r="D40" s="3"/>
      <c r="E40" s="24"/>
      <c r="F40" s="3"/>
      <c r="G40" s="3"/>
      <c r="H40" s="3"/>
      <c r="I40" s="6"/>
      <c r="J40" s="3"/>
      <c r="K40" s="3"/>
      <c r="L40" s="3"/>
    </row>
    <row r="41" spans="1:12" ht="71.25" customHeight="1">
      <c r="A41" s="3"/>
      <c r="B41" s="3"/>
      <c r="C41" s="3" t="e">
        <f>_xlfn.XLOOKUP(Tabla1182212222021[[#This Row],[Actividad
(Sale del Plan de Acción)]],'2025'!C:C,'2025'!D:D)</f>
        <v>#VALUE!</v>
      </c>
      <c r="D41" s="3"/>
      <c r="E41" s="24"/>
      <c r="F41" s="3"/>
      <c r="G41" s="3"/>
      <c r="H41" s="3"/>
      <c r="I41" s="6"/>
      <c r="J41" s="3"/>
      <c r="K41" s="3"/>
      <c r="L41" s="3"/>
    </row>
    <row r="42" spans="1:12" ht="71.25" customHeight="1">
      <c r="A42" s="3"/>
      <c r="B42" s="3"/>
      <c r="C42" s="3" t="e">
        <f>_xlfn.XLOOKUP(Tabla1182212222021[[#This Row],[Actividad
(Sale del Plan de Acción)]],'2025'!C:C,'2025'!D:D)</f>
        <v>#VALUE!</v>
      </c>
      <c r="D42" s="3"/>
      <c r="E42" s="24"/>
      <c r="F42" s="3"/>
      <c r="G42" s="3"/>
      <c r="H42" s="3"/>
      <c r="I42" s="6"/>
      <c r="J42" s="3"/>
      <c r="K42" s="3"/>
      <c r="L42" s="3"/>
    </row>
    <row r="43" spans="1:12" ht="71.25" customHeight="1">
      <c r="A43" s="3"/>
      <c r="B43" s="3"/>
      <c r="C43" s="3" t="e">
        <f>_xlfn.XLOOKUP(Tabla1182212222021[[#This Row],[Actividad
(Sale del Plan de Acción)]],'2025'!C:C,'2025'!D:D)</f>
        <v>#VALUE!</v>
      </c>
      <c r="D43" s="3"/>
      <c r="E43" s="24"/>
      <c r="F43" s="3"/>
      <c r="G43" s="3"/>
      <c r="H43" s="3"/>
      <c r="I43" s="6"/>
      <c r="J43" s="3"/>
      <c r="K43" s="3"/>
      <c r="L43" s="3"/>
    </row>
    <row r="44" spans="1:12" ht="71.25" customHeight="1">
      <c r="A44" s="3"/>
      <c r="B44" s="3"/>
      <c r="C44" s="3" t="e">
        <f>_xlfn.XLOOKUP(Tabla1182212222021[[#This Row],[Actividad
(Sale del Plan de Acción)]],'2025'!C:C,'2025'!D:D)</f>
        <v>#VALUE!</v>
      </c>
      <c r="D44" s="3"/>
      <c r="E44" s="24"/>
      <c r="F44" s="3"/>
      <c r="G44" s="3"/>
      <c r="H44" s="3"/>
      <c r="I44" s="6"/>
      <c r="J44" s="3"/>
      <c r="K44" s="3"/>
      <c r="L44" s="3"/>
    </row>
    <row r="45" spans="1:12" ht="71.25" customHeight="1">
      <c r="A45" s="3"/>
      <c r="B45" s="3"/>
      <c r="C45" s="3" t="e">
        <f>_xlfn.XLOOKUP(Tabla1182212222021[[#This Row],[Actividad
(Sale del Plan de Acción)]],'2025'!C:C,'2025'!D:D)</f>
        <v>#VALUE!</v>
      </c>
      <c r="D45" s="3"/>
      <c r="E45" s="24"/>
      <c r="F45" s="3"/>
      <c r="G45" s="3"/>
      <c r="H45" s="3"/>
      <c r="I45" s="6"/>
      <c r="J45" s="3"/>
      <c r="K45" s="3"/>
      <c r="L45" s="3"/>
    </row>
    <row r="46" spans="1:12" ht="71.25" customHeight="1">
      <c r="A46" s="3"/>
      <c r="B46" s="3"/>
      <c r="C46" s="3" t="e">
        <f>_xlfn.XLOOKUP(Tabla1182212222021[[#This Row],[Actividad
(Sale del Plan de Acción)]],'2025'!C:C,'2025'!D:D)</f>
        <v>#VALUE!</v>
      </c>
      <c r="D46" s="3"/>
      <c r="E46" s="24"/>
      <c r="F46" s="3"/>
      <c r="G46" s="3"/>
      <c r="H46" s="3"/>
      <c r="I46" s="6"/>
      <c r="J46" s="3"/>
      <c r="K46" s="3"/>
      <c r="L46" s="3"/>
    </row>
    <row r="47" spans="1:12" ht="71.25" customHeight="1">
      <c r="A47" s="3"/>
      <c r="B47" s="3"/>
      <c r="C47" s="3" t="e">
        <f>_xlfn.XLOOKUP(Tabla1182212222021[[#This Row],[Actividad
(Sale del Plan de Acción)]],'2025'!C:C,'2025'!D:D)</f>
        <v>#VALUE!</v>
      </c>
      <c r="D47" s="3"/>
      <c r="E47" s="24"/>
      <c r="F47" s="3"/>
      <c r="G47" s="3"/>
      <c r="H47" s="3"/>
      <c r="I47" s="6"/>
      <c r="J47" s="3"/>
      <c r="K47" s="3"/>
      <c r="L47" s="3"/>
    </row>
    <row r="48" spans="1:12" ht="71.25" customHeight="1">
      <c r="A48" s="3"/>
      <c r="B48" s="3"/>
      <c r="C48" s="3" t="e">
        <f>_xlfn.XLOOKUP(Tabla1182212222021[[#This Row],[Actividad
(Sale del Plan de Acción)]],'2025'!C:C,'2025'!D:D)</f>
        <v>#VALUE!</v>
      </c>
      <c r="D48" s="3"/>
      <c r="E48" s="24"/>
      <c r="F48" s="3"/>
      <c r="G48" s="3"/>
      <c r="H48" s="3"/>
      <c r="I48" s="6"/>
      <c r="J48" s="3"/>
      <c r="K48" s="3"/>
      <c r="L48" s="3"/>
    </row>
    <row r="49" spans="1:12" ht="71.25" customHeight="1">
      <c r="A49" s="3"/>
      <c r="B49" s="3"/>
      <c r="C49" s="3" t="e">
        <f>_xlfn.XLOOKUP(Tabla1182212222021[[#This Row],[Actividad
(Sale del Plan de Acción)]],'2025'!C:C,'2025'!D:D)</f>
        <v>#VALUE!</v>
      </c>
      <c r="D49" s="3"/>
      <c r="E49" s="24"/>
      <c r="F49" s="3"/>
      <c r="G49" s="3"/>
      <c r="H49" s="3"/>
      <c r="I49" s="6"/>
      <c r="J49" s="3"/>
      <c r="K49" s="3"/>
      <c r="L49" s="3"/>
    </row>
    <row r="50" spans="1:12" ht="71.25" customHeight="1">
      <c r="A50" s="3"/>
      <c r="B50" s="3"/>
      <c r="C50" s="3" t="e">
        <f>_xlfn.XLOOKUP(Tabla1182212222021[[#This Row],[Actividad
(Sale del Plan de Acción)]],'2025'!C:C,'2025'!D:D)</f>
        <v>#VALUE!</v>
      </c>
      <c r="D50" s="3"/>
      <c r="E50" s="24"/>
      <c r="F50" s="3"/>
      <c r="G50" s="3"/>
      <c r="H50" s="3"/>
      <c r="I50" s="6"/>
      <c r="J50" s="3"/>
      <c r="K50" s="3"/>
      <c r="L50" s="3"/>
    </row>
    <row r="51" spans="1:12" ht="71.25" customHeight="1">
      <c r="A51" s="3"/>
      <c r="B51" s="3"/>
      <c r="C51" s="3" t="e">
        <f>_xlfn.XLOOKUP(Tabla1182212222021[[#This Row],[Actividad
(Sale del Plan de Acción)]],'2025'!C:C,'2025'!D:D)</f>
        <v>#VALUE!</v>
      </c>
      <c r="D51" s="3"/>
      <c r="E51" s="24"/>
      <c r="F51" s="3"/>
      <c r="G51" s="3"/>
      <c r="H51" s="3"/>
      <c r="I51" s="6"/>
      <c r="J51" s="3"/>
      <c r="K51" s="3"/>
      <c r="L51" s="3"/>
    </row>
    <row r="52" spans="1:12" ht="71.25" customHeight="1">
      <c r="A52" s="3"/>
      <c r="B52" s="3"/>
      <c r="C52" s="3" t="e">
        <f>_xlfn.XLOOKUP(Tabla1182212222021[[#This Row],[Actividad
(Sale del Plan de Acción)]],'2025'!C:C,'2025'!D:D)</f>
        <v>#VALUE!</v>
      </c>
      <c r="D52" s="3"/>
      <c r="E52" s="24"/>
      <c r="F52" s="3"/>
      <c r="G52" s="3"/>
      <c r="H52" s="3"/>
      <c r="I52" s="6"/>
      <c r="J52" s="3"/>
      <c r="K52" s="3"/>
      <c r="L52" s="3"/>
    </row>
    <row r="53" spans="1:12" ht="71.25" customHeight="1">
      <c r="A53" s="3"/>
      <c r="B53" s="3"/>
      <c r="C53" s="3" t="e">
        <f>_xlfn.XLOOKUP(Tabla1182212222021[[#This Row],[Actividad
(Sale del Plan de Acción)]],'2025'!C:C,'2025'!D:D)</f>
        <v>#VALUE!</v>
      </c>
      <c r="D53" s="3"/>
      <c r="E53" s="24"/>
      <c r="F53" s="3"/>
      <c r="G53" s="3"/>
      <c r="H53" s="3"/>
      <c r="I53" s="6"/>
      <c r="J53" s="3"/>
      <c r="K53" s="3"/>
      <c r="L53" s="3"/>
    </row>
    <row r="54" spans="1:12" ht="71.25" customHeight="1">
      <c r="A54" s="3"/>
      <c r="B54" s="3"/>
      <c r="C54" s="3" t="e">
        <f>_xlfn.XLOOKUP(Tabla1182212222021[[#This Row],[Actividad
(Sale del Plan de Acción)]],'2025'!C:C,'2025'!D:D)</f>
        <v>#VALUE!</v>
      </c>
      <c r="D54" s="3"/>
      <c r="E54" s="24"/>
      <c r="F54" s="3"/>
      <c r="G54" s="3"/>
      <c r="H54" s="3"/>
      <c r="I54" s="6"/>
      <c r="J54" s="3"/>
      <c r="K54" s="3"/>
      <c r="L54" s="3"/>
    </row>
    <row r="55" spans="1:12" ht="71.25" customHeight="1">
      <c r="A55" s="3"/>
      <c r="B55" s="3"/>
      <c r="C55" s="3" t="e">
        <f>_xlfn.XLOOKUP(Tabla1182212222021[[#This Row],[Actividad
(Sale del Plan de Acción)]],'2025'!C:C,'2025'!D:D)</f>
        <v>#VALUE!</v>
      </c>
      <c r="D55" s="3"/>
      <c r="E55" s="24"/>
      <c r="F55" s="3"/>
      <c r="G55" s="3"/>
      <c r="H55" s="3"/>
      <c r="I55" s="6"/>
      <c r="J55" s="3"/>
      <c r="K55" s="3"/>
      <c r="L55" s="3"/>
    </row>
    <row r="56" spans="1:12" ht="71.25" customHeight="1">
      <c r="A56" s="3"/>
      <c r="B56" s="3"/>
      <c r="C56" s="3" t="e">
        <f>_xlfn.XLOOKUP(Tabla1182212222021[[#This Row],[Actividad
(Sale del Plan de Acción)]],'2025'!C:C,'2025'!D:D)</f>
        <v>#VALUE!</v>
      </c>
      <c r="D56" s="3"/>
      <c r="E56" s="24"/>
      <c r="F56" s="3"/>
      <c r="G56" s="3"/>
      <c r="H56" s="3"/>
      <c r="I56" s="6"/>
      <c r="J56" s="3"/>
      <c r="K56" s="3"/>
      <c r="L56" s="3"/>
    </row>
    <row r="57" spans="1:12" ht="71.25" customHeight="1">
      <c r="A57" s="3"/>
      <c r="B57" s="3"/>
      <c r="C57" s="3" t="e">
        <f>_xlfn.XLOOKUP(Tabla1182212222021[[#This Row],[Actividad
(Sale del Plan de Acción)]],'2025'!C:C,'2025'!D:D)</f>
        <v>#VALUE!</v>
      </c>
      <c r="D57" s="3"/>
      <c r="E57" s="24"/>
      <c r="F57" s="3"/>
      <c r="G57" s="3"/>
      <c r="H57" s="3"/>
      <c r="I57" s="6"/>
      <c r="J57" s="3"/>
      <c r="K57" s="3"/>
      <c r="L57" s="3"/>
    </row>
    <row r="58" spans="1:12" ht="71.25" customHeight="1">
      <c r="A58" s="3"/>
      <c r="B58" s="3"/>
      <c r="C58" s="3" t="e">
        <f>_xlfn.XLOOKUP(Tabla1182212222021[[#This Row],[Actividad
(Sale del Plan de Acción)]],'2025'!C:C,'2025'!D:D)</f>
        <v>#VALUE!</v>
      </c>
      <c r="D58" s="3"/>
      <c r="E58" s="24"/>
      <c r="F58" s="3"/>
      <c r="G58" s="3"/>
      <c r="H58" s="3"/>
      <c r="I58" s="6"/>
      <c r="J58" s="3"/>
      <c r="K58" s="3"/>
      <c r="L58" s="3"/>
    </row>
    <row r="59" spans="1:12" ht="71.25" customHeight="1">
      <c r="A59" s="3"/>
      <c r="B59" s="3"/>
      <c r="C59" s="3" t="e">
        <f>_xlfn.XLOOKUP(Tabla1182212222021[[#This Row],[Actividad
(Sale del Plan de Acción)]],'2025'!C:C,'2025'!D:D)</f>
        <v>#VALUE!</v>
      </c>
      <c r="D59" s="3"/>
      <c r="E59" s="24"/>
      <c r="F59" s="3"/>
      <c r="G59" s="3"/>
      <c r="H59" s="3"/>
      <c r="I59" s="6"/>
      <c r="J59" s="3"/>
      <c r="K59" s="3"/>
      <c r="L59" s="3"/>
    </row>
    <row r="60" spans="1:12" ht="71.25" customHeight="1">
      <c r="A60" s="3"/>
      <c r="B60" s="3"/>
      <c r="C60" s="3" t="e">
        <f>_xlfn.XLOOKUP(Tabla1182212222021[[#This Row],[Actividad
(Sale del Plan de Acción)]],'2025'!C:C,'2025'!D:D)</f>
        <v>#VALUE!</v>
      </c>
      <c r="D60" s="3"/>
      <c r="E60" s="24"/>
      <c r="F60" s="3"/>
      <c r="G60" s="3"/>
      <c r="H60" s="3"/>
      <c r="I60" s="6"/>
      <c r="J60" s="3"/>
      <c r="K60" s="3"/>
      <c r="L60" s="3"/>
    </row>
  </sheetData>
  <dataValidations count="4">
    <dataValidation type="list" allowBlank="1" showInputMessage="1" showErrorMessage="1" sqref="B2:B5">
      <formula1>INDIRECT($A2)</formula1>
    </dataValidation>
    <dataValidation type="list" allowBlank="1" showInputMessage="1" showErrorMessage="1" sqref="K2:K5">
      <formula1>tipo</formula1>
    </dataValidation>
    <dataValidation type="list" allowBlank="1" showInputMessage="1" showErrorMessage="1" sqref="J2:J5">
      <formula1>enfoque</formula1>
    </dataValidation>
    <dataValidation type="list" allowBlank="1" showInputMessage="1" showErrorMessage="1" sqref="G2:G5">
      <formula1>comuna</formula1>
    </dataValidation>
  </dataValidations>
  <pageMargins left="0.70866141732283516" right="0.70866141732283516" top="0.74803149606299213" bottom="0.74803149606299213" header="0.31496062992126012" footer="0.31496062992126012"/>
  <pageSetup paperSize="0" scale="80" fitToWidth="0" fitToHeight="0" orientation="landscape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Tablas!$E$2:$P$2</xm:f>
          </x14:formula1>
          <xm:sqref>A2:A5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="80" zoomScaleNormal="80" workbookViewId="0">
      <selection activeCell="L1" sqref="A1:L1"/>
    </sheetView>
  </sheetViews>
  <sheetFormatPr baseColWidth="10" defaultColWidth="11.3984375" defaultRowHeight="71.25" customHeight="1"/>
  <cols>
    <col min="1" max="1" width="23.59765625" style="1" bestFit="1" customWidth="1"/>
    <col min="2" max="2" width="43.3984375" style="1" bestFit="1" customWidth="1"/>
    <col min="3" max="3" width="41" style="1" customWidth="1"/>
    <col min="4" max="4" width="13.3984375" style="1" customWidth="1"/>
    <col min="5" max="5" width="14.3984375" style="1" customWidth="1"/>
    <col min="6" max="6" width="44.8984375" style="1" customWidth="1"/>
    <col min="7" max="7" width="15.69921875" style="1" customWidth="1"/>
    <col min="8" max="8" width="27.8984375" style="2" customWidth="1"/>
    <col min="9" max="11" width="18.59765625" style="1" customWidth="1"/>
    <col min="12" max="12" width="20.8984375" style="1" customWidth="1"/>
    <col min="13" max="13" width="11.3984375" style="1" customWidth="1"/>
    <col min="14" max="14" width="42.296875" style="1" customWidth="1"/>
    <col min="15" max="15" width="42.296875" style="2" bestFit="1" customWidth="1"/>
    <col min="16" max="16" width="11.3984375" style="1" customWidth="1"/>
    <col min="17" max="16384" width="11.3984375" style="1"/>
  </cols>
  <sheetData>
    <row r="1" spans="1:18" ht="71.2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1" t="s">
        <v>11</v>
      </c>
      <c r="N1" s="2"/>
      <c r="O1" s="1"/>
    </row>
    <row r="2" spans="1:18" ht="71.25" customHeight="1">
      <c r="A2" s="3" t="s">
        <v>17</v>
      </c>
      <c r="B2" s="3" t="s">
        <v>21</v>
      </c>
      <c r="C2" s="3" t="str">
        <f>_xlfn.XLOOKUP(Tabla11822122220[[#This Row],[Actividad
(Sale del Plan de Acción)]],'2025'!C:C,'2025'!D:D)</f>
        <v>Jornadas de Promoción y Cuidado del Medio Ambiente</v>
      </c>
      <c r="D2" s="3" t="s">
        <v>195</v>
      </c>
      <c r="E2" s="24">
        <v>45750</v>
      </c>
      <c r="F2" s="3" t="s">
        <v>196</v>
      </c>
      <c r="G2" s="29" t="s">
        <v>24</v>
      </c>
      <c r="H2" s="3" t="s">
        <v>197</v>
      </c>
      <c r="I2" s="6">
        <v>27</v>
      </c>
      <c r="J2" s="3" t="s">
        <v>58</v>
      </c>
      <c r="K2" s="3" t="s">
        <v>62</v>
      </c>
      <c r="L2" s="3" t="s">
        <v>176</v>
      </c>
      <c r="O2" s="1"/>
    </row>
    <row r="3" spans="1:18" ht="71.25" customHeight="1">
      <c r="A3" s="3" t="s">
        <v>12</v>
      </c>
      <c r="B3" s="3" t="s">
        <v>16</v>
      </c>
      <c r="C3" s="3" t="str">
        <f>_xlfn.XLOOKUP(Tabla11822122220[[#This Row],[Actividad
(Sale del Plan de Acción)]],'2025'!C:C,'2025'!D:D)</f>
        <v>Creación y puesta en marcha de la Unidad de Reacción Inmediata</v>
      </c>
      <c r="D3" s="3" t="s">
        <v>195</v>
      </c>
      <c r="E3" s="24">
        <v>45757</v>
      </c>
      <c r="F3" s="3" t="s">
        <v>198</v>
      </c>
      <c r="G3" s="3" t="s">
        <v>24</v>
      </c>
      <c r="H3" s="3" t="s">
        <v>187</v>
      </c>
      <c r="I3" s="6" t="s">
        <v>187</v>
      </c>
      <c r="J3" s="3" t="s">
        <v>105</v>
      </c>
      <c r="K3" s="3" t="s">
        <v>67</v>
      </c>
      <c r="L3" s="3" t="s">
        <v>176</v>
      </c>
      <c r="O3" s="1"/>
    </row>
    <row r="4" spans="1:18" ht="102" customHeight="1">
      <c r="A4" s="3" t="s">
        <v>17</v>
      </c>
      <c r="B4" s="3" t="s">
        <v>19</v>
      </c>
      <c r="C4" s="3" t="str">
        <f>_xlfn.XLOOKUP(Tabla11822122220[[#This Row],[Actividad
(Sale del Plan de Acción)]],'2025'!C:C,'2025'!D:D)</f>
        <v>Recorridos de visita y protección de patrimonio público realizadas</v>
      </c>
      <c r="D4" s="3" t="s">
        <v>195</v>
      </c>
      <c r="E4" s="24">
        <v>45758</v>
      </c>
      <c r="F4" s="3" t="s">
        <v>199</v>
      </c>
      <c r="G4" s="3" t="s">
        <v>24</v>
      </c>
      <c r="H4" s="3" t="s">
        <v>200</v>
      </c>
      <c r="I4" s="6" t="s">
        <v>187</v>
      </c>
      <c r="J4" s="3" t="s">
        <v>105</v>
      </c>
      <c r="K4" s="3" t="s">
        <v>181</v>
      </c>
      <c r="L4" s="3" t="s">
        <v>176</v>
      </c>
      <c r="O4" s="1"/>
    </row>
    <row r="5" spans="1:18" ht="71.25" customHeight="1">
      <c r="A5" s="3" t="s">
        <v>12</v>
      </c>
      <c r="B5" s="3" t="s">
        <v>15</v>
      </c>
      <c r="C5" s="3" t="str">
        <f>_xlfn.XLOOKUP(Tabla11822122220[[#This Row],[Actividad
(Sale del Plan de Acción)]],'2025'!C:C,'2025'!D:D)</f>
        <v>% de cumplimiento de participación en Comités y Consejos Territoriales</v>
      </c>
      <c r="D5" s="3" t="s">
        <v>195</v>
      </c>
      <c r="E5" s="24">
        <v>45750</v>
      </c>
      <c r="F5" s="3" t="s">
        <v>201</v>
      </c>
      <c r="G5" s="3" t="s">
        <v>24</v>
      </c>
      <c r="H5" s="3" t="s">
        <v>187</v>
      </c>
      <c r="I5" s="6">
        <v>6</v>
      </c>
      <c r="J5" s="3" t="s">
        <v>105</v>
      </c>
      <c r="K5" s="3" t="s">
        <v>240</v>
      </c>
      <c r="L5" s="3" t="s">
        <v>176</v>
      </c>
      <c r="O5" s="1"/>
    </row>
    <row r="6" spans="1:18" ht="71.25" customHeight="1">
      <c r="A6" s="3" t="s">
        <v>12</v>
      </c>
      <c r="B6" s="3" t="s">
        <v>13</v>
      </c>
      <c r="C6" s="34" t="str">
        <f>_xlfn.XLOOKUP(Tabla11822122220[[#This Row],[Actividad
(Sale del Plan de Acción)]],'2025'!C:C,'2025'!D:D)</f>
        <v>Número de jornadas realizadas</v>
      </c>
      <c r="D6" s="3" t="s">
        <v>195</v>
      </c>
      <c r="E6" s="24">
        <v>45777</v>
      </c>
      <c r="F6" s="3" t="s">
        <v>202</v>
      </c>
      <c r="G6" s="3">
        <v>1</v>
      </c>
      <c r="H6" s="3" t="s">
        <v>203</v>
      </c>
      <c r="I6" s="6">
        <v>19</v>
      </c>
      <c r="J6" s="3" t="s">
        <v>105</v>
      </c>
      <c r="K6" s="3" t="s">
        <v>67</v>
      </c>
      <c r="L6" s="3" t="s">
        <v>176</v>
      </c>
      <c r="O6" s="1"/>
    </row>
    <row r="7" spans="1:18" ht="71.25" customHeight="1">
      <c r="A7" s="3" t="s">
        <v>12</v>
      </c>
      <c r="B7" s="3" t="s">
        <v>16</v>
      </c>
      <c r="C7" s="3" t="str">
        <f>_xlfn.XLOOKUP(Tabla11822122220[[#This Row],[Actividad
(Sale del Plan de Acción)]],'2025'!C:C,'2025'!D:D)</f>
        <v>Creación y puesta en marcha de la Unidad de Reacción Inmediata</v>
      </c>
      <c r="D7" s="3" t="s">
        <v>195</v>
      </c>
      <c r="E7" s="24">
        <v>45758</v>
      </c>
      <c r="F7" s="3" t="s">
        <v>204</v>
      </c>
      <c r="G7" s="3">
        <v>12</v>
      </c>
      <c r="H7" s="3" t="s">
        <v>205</v>
      </c>
      <c r="I7" s="6">
        <v>0</v>
      </c>
      <c r="J7" s="3" t="s">
        <v>105</v>
      </c>
      <c r="K7" s="3" t="s">
        <v>240</v>
      </c>
      <c r="L7" s="3" t="s">
        <v>176</v>
      </c>
      <c r="O7" s="1"/>
    </row>
    <row r="8" spans="1:18" ht="71.25" customHeight="1">
      <c r="A8" s="3" t="s">
        <v>12</v>
      </c>
      <c r="B8" s="3" t="s">
        <v>16</v>
      </c>
      <c r="C8" s="3" t="str">
        <f>_xlfn.XLOOKUP(Tabla11822122220[[#This Row],[Actividad
(Sale del Plan de Acción)]],'2025'!C:C,'2025'!D:D)</f>
        <v>Creación y puesta en marcha de la Unidad de Reacción Inmediata</v>
      </c>
      <c r="D8" s="3" t="s">
        <v>195</v>
      </c>
      <c r="E8" s="24">
        <v>45758</v>
      </c>
      <c r="F8" s="3" t="s">
        <v>206</v>
      </c>
      <c r="G8" s="3">
        <v>1</v>
      </c>
      <c r="H8" s="3" t="s">
        <v>207</v>
      </c>
      <c r="I8" s="6">
        <v>40</v>
      </c>
      <c r="J8" s="3" t="s">
        <v>105</v>
      </c>
      <c r="K8" s="3" t="s">
        <v>181</v>
      </c>
      <c r="L8" s="3" t="s">
        <v>176</v>
      </c>
    </row>
    <row r="9" spans="1:18" ht="71.25" customHeight="1">
      <c r="A9" s="3" t="s">
        <v>25</v>
      </c>
      <c r="B9" s="3" t="s">
        <v>26</v>
      </c>
      <c r="C9" s="3" t="str">
        <f>_xlfn.XLOOKUP(Tabla11822122220[[#This Row],[Actividad
(Sale del Plan de Acción)]],'2025'!C:C,'2025'!D:D)</f>
        <v>Porcentaje de atención en solicitudes de diligencias de inspección de policía</v>
      </c>
      <c r="D9" s="3" t="s">
        <v>195</v>
      </c>
      <c r="E9" s="24" t="s">
        <v>208</v>
      </c>
      <c r="F9" s="3" t="s">
        <v>209</v>
      </c>
      <c r="G9" s="3" t="s">
        <v>24</v>
      </c>
      <c r="H9" s="3" t="s">
        <v>210</v>
      </c>
      <c r="I9" s="6">
        <v>47</v>
      </c>
      <c r="J9" s="3" t="s">
        <v>105</v>
      </c>
      <c r="K9" s="3" t="s">
        <v>179</v>
      </c>
      <c r="L9" s="3" t="s">
        <v>176</v>
      </c>
      <c r="O9" s="1"/>
    </row>
    <row r="10" spans="1:18" ht="96" customHeight="1">
      <c r="A10" s="3" t="s">
        <v>12</v>
      </c>
      <c r="B10" s="3" t="s">
        <v>16</v>
      </c>
      <c r="C10" s="3" t="str">
        <f>_xlfn.XLOOKUP(Tabla11822122220[[#This Row],[Actividad
(Sale del Plan de Acción)]],'2025'!C:C,'2025'!D:D)</f>
        <v>Creación y puesta en marcha de la Unidad de Reacción Inmediata</v>
      </c>
      <c r="D10" s="3" t="s">
        <v>195</v>
      </c>
      <c r="E10" s="24">
        <v>45758</v>
      </c>
      <c r="F10" s="3" t="s">
        <v>211</v>
      </c>
      <c r="G10" s="3">
        <v>12</v>
      </c>
      <c r="H10" s="3" t="s">
        <v>205</v>
      </c>
      <c r="I10" s="6">
        <v>0</v>
      </c>
      <c r="J10" s="3" t="s">
        <v>105</v>
      </c>
      <c r="K10" s="3" t="s">
        <v>240</v>
      </c>
      <c r="L10" s="3" t="s">
        <v>176</v>
      </c>
    </row>
    <row r="11" spans="1:18" ht="71.25" customHeight="1">
      <c r="A11" s="3" t="s">
        <v>17</v>
      </c>
      <c r="B11" s="3" t="s">
        <v>21</v>
      </c>
      <c r="C11" s="3" t="str">
        <f>_xlfn.XLOOKUP(Tabla11822122220[[#This Row],[Actividad
(Sale del Plan de Acción)]],'2025'!C:C,'2025'!D:D)</f>
        <v>Jornadas de Promoción y Cuidado del Medio Ambiente</v>
      </c>
      <c r="D11" s="3" t="s">
        <v>195</v>
      </c>
      <c r="E11" s="24">
        <v>45769</v>
      </c>
      <c r="F11" s="3" t="s">
        <v>241</v>
      </c>
      <c r="G11" s="3" t="s">
        <v>98</v>
      </c>
      <c r="H11" s="3" t="s">
        <v>212</v>
      </c>
      <c r="I11" s="6">
        <v>23</v>
      </c>
      <c r="J11" s="3" t="s">
        <v>105</v>
      </c>
      <c r="K11" s="3" t="s">
        <v>62</v>
      </c>
      <c r="L11" s="3" t="s">
        <v>176</v>
      </c>
      <c r="O11" s="1"/>
    </row>
    <row r="12" spans="1:18" ht="71.25" customHeight="1">
      <c r="A12" s="3" t="s">
        <v>12</v>
      </c>
      <c r="B12" s="3" t="s">
        <v>16</v>
      </c>
      <c r="C12" s="3" t="str">
        <f>_xlfn.XLOOKUP(Tabla11822122220[[#This Row],[Actividad
(Sale del Plan de Acción)]],'2025'!C:C,'2025'!D:D)</f>
        <v>Creación y puesta en marcha de la Unidad de Reacción Inmediata</v>
      </c>
      <c r="D12" s="3" t="s">
        <v>195</v>
      </c>
      <c r="E12" s="24">
        <v>45772</v>
      </c>
      <c r="F12" s="3" t="s">
        <v>213</v>
      </c>
      <c r="G12" s="3">
        <v>8</v>
      </c>
      <c r="H12" s="3" t="s">
        <v>169</v>
      </c>
      <c r="I12" s="6">
        <v>6</v>
      </c>
      <c r="J12" s="3" t="s">
        <v>105</v>
      </c>
      <c r="K12" s="3" t="s">
        <v>240</v>
      </c>
      <c r="L12" s="3" t="s">
        <v>176</v>
      </c>
    </row>
    <row r="13" spans="1:18" ht="71.25" customHeight="1">
      <c r="A13" s="3"/>
      <c r="B13" s="3"/>
      <c r="C13" s="3"/>
      <c r="D13" s="3"/>
      <c r="E13" s="24"/>
      <c r="F13" s="3"/>
      <c r="G13" s="3"/>
      <c r="H13" s="3"/>
      <c r="I13" s="6"/>
      <c r="J13" s="3"/>
      <c r="K13" s="3"/>
      <c r="L13" s="3"/>
    </row>
    <row r="14" spans="1:18" ht="71.25" customHeight="1">
      <c r="A14" s="3"/>
      <c r="B14" s="3"/>
      <c r="C14" s="3"/>
      <c r="D14" s="3"/>
      <c r="E14" s="24"/>
      <c r="F14" s="3"/>
      <c r="G14" s="3"/>
      <c r="H14" s="3"/>
      <c r="I14" s="6"/>
      <c r="J14" s="3"/>
      <c r="K14" s="3"/>
      <c r="L14" s="3"/>
    </row>
    <row r="15" spans="1:18" ht="71.25" customHeight="1">
      <c r="A15" s="3"/>
      <c r="B15" s="3"/>
      <c r="C15" s="3"/>
      <c r="D15" s="3"/>
      <c r="E15" s="24"/>
      <c r="F15" s="3"/>
      <c r="G15" s="3"/>
      <c r="H15" s="3"/>
      <c r="I15" s="6"/>
      <c r="J15" s="3"/>
      <c r="K15" s="3"/>
      <c r="L15" s="3"/>
    </row>
    <row r="16" spans="1:18" customFormat="1" ht="71.25" customHeight="1">
      <c r="A16" s="3"/>
      <c r="B16" s="3"/>
      <c r="C16" s="3"/>
      <c r="D16" s="3"/>
      <c r="E16" s="24"/>
      <c r="F16" s="3"/>
      <c r="G16" s="3"/>
      <c r="H16" s="3"/>
      <c r="I16" s="6"/>
      <c r="J16" s="3"/>
      <c r="K16" s="3"/>
      <c r="L16" s="3"/>
      <c r="M16" s="1"/>
      <c r="N16" s="1"/>
      <c r="O16" s="2"/>
      <c r="P16" s="1"/>
      <c r="Q16" s="1"/>
      <c r="R16" s="1"/>
    </row>
    <row r="17" spans="1:18" customFormat="1" ht="71.25" customHeight="1">
      <c r="A17" s="3"/>
      <c r="B17" s="3"/>
      <c r="C17" s="3"/>
      <c r="D17" s="3"/>
      <c r="E17" s="24"/>
      <c r="F17" s="3"/>
      <c r="G17" s="3"/>
      <c r="H17" s="3"/>
      <c r="I17" s="6"/>
      <c r="J17" s="3"/>
      <c r="K17" s="3"/>
      <c r="L17" s="3"/>
      <c r="M17" s="1"/>
      <c r="N17" s="1"/>
      <c r="O17" s="2"/>
      <c r="P17" s="1"/>
      <c r="Q17" s="1"/>
      <c r="R17" s="1"/>
    </row>
    <row r="18" spans="1:18" customFormat="1" ht="71.25" customHeight="1">
      <c r="A18" s="3"/>
      <c r="B18" s="3"/>
      <c r="C18" s="3"/>
      <c r="D18" s="3"/>
      <c r="E18" s="24"/>
      <c r="F18" s="3"/>
      <c r="G18" s="3"/>
      <c r="H18" s="3"/>
      <c r="I18" s="6"/>
      <c r="J18" s="3"/>
      <c r="K18" s="3"/>
      <c r="L18" s="3"/>
      <c r="M18" s="1"/>
      <c r="N18" s="1"/>
      <c r="O18" s="2"/>
      <c r="P18" s="1"/>
      <c r="Q18" s="1"/>
      <c r="R18" s="1"/>
    </row>
    <row r="19" spans="1:18" customFormat="1" ht="71.25" customHeight="1">
      <c r="A19" s="3"/>
      <c r="B19" s="3"/>
      <c r="C19" s="3"/>
      <c r="D19" s="3"/>
      <c r="E19" s="24"/>
      <c r="F19" s="3"/>
      <c r="G19" s="3"/>
      <c r="H19" s="3"/>
      <c r="I19" s="6"/>
      <c r="J19" s="3"/>
      <c r="K19" s="3"/>
      <c r="L19" s="3"/>
      <c r="M19" s="1"/>
      <c r="N19" s="1"/>
      <c r="O19" s="2"/>
      <c r="P19" s="1"/>
      <c r="Q19" s="1"/>
      <c r="R19" s="1"/>
    </row>
    <row r="20" spans="1:18" customFormat="1" ht="71.25" customHeight="1">
      <c r="A20" s="3"/>
      <c r="B20" s="3"/>
      <c r="C20" s="3"/>
      <c r="D20" s="3"/>
      <c r="E20" s="24"/>
      <c r="F20" s="3"/>
      <c r="G20" s="3"/>
      <c r="H20" s="3"/>
      <c r="I20" s="6"/>
      <c r="J20" s="3"/>
      <c r="K20" s="3"/>
      <c r="L20" s="3"/>
      <c r="M20" s="1"/>
      <c r="N20" s="1"/>
      <c r="O20" s="2"/>
      <c r="P20" s="1"/>
      <c r="Q20" s="1"/>
      <c r="R20" s="1"/>
    </row>
    <row r="21" spans="1:18" ht="71.25" customHeight="1">
      <c r="A21" s="3"/>
      <c r="B21" s="3"/>
      <c r="C21" s="3"/>
      <c r="D21" s="3"/>
      <c r="E21" s="24"/>
      <c r="F21" s="3"/>
      <c r="G21" s="3"/>
      <c r="H21" s="3"/>
      <c r="I21" s="6"/>
      <c r="J21" s="3"/>
      <c r="K21" s="3"/>
      <c r="L21" s="3"/>
    </row>
    <row r="22" spans="1:18" ht="71.25" customHeight="1">
      <c r="A22" s="3"/>
      <c r="B22" s="3"/>
      <c r="C22" s="3"/>
      <c r="D22" s="3"/>
      <c r="E22" s="24"/>
      <c r="F22" s="3"/>
      <c r="G22" s="3"/>
      <c r="H22" s="3"/>
      <c r="I22" s="6"/>
      <c r="J22" s="3"/>
      <c r="K22" s="3"/>
      <c r="L22" s="3"/>
    </row>
    <row r="23" spans="1:18" ht="71.25" customHeight="1">
      <c r="A23" s="3"/>
      <c r="B23" s="3"/>
      <c r="C23" s="3"/>
      <c r="D23" s="3"/>
      <c r="E23" s="24"/>
      <c r="F23" s="3"/>
      <c r="G23" s="3"/>
      <c r="H23" s="3"/>
      <c r="I23" s="6"/>
      <c r="J23" s="3"/>
      <c r="K23" s="3"/>
      <c r="L23" s="3"/>
    </row>
    <row r="24" spans="1:18" ht="71.25" customHeight="1">
      <c r="A24" s="3"/>
      <c r="B24" s="3"/>
      <c r="C24" s="3"/>
      <c r="D24" s="3"/>
      <c r="E24" s="24"/>
      <c r="F24" s="3"/>
      <c r="G24" s="3"/>
      <c r="H24" s="3"/>
      <c r="I24" s="6"/>
      <c r="J24" s="3"/>
      <c r="K24" s="3"/>
      <c r="L24" s="3"/>
    </row>
    <row r="25" spans="1:18" ht="71.25" customHeight="1">
      <c r="A25" s="3"/>
      <c r="B25" s="3"/>
      <c r="C25" s="3"/>
      <c r="D25" s="3"/>
      <c r="E25" s="24"/>
      <c r="F25" s="3"/>
      <c r="G25" s="3"/>
      <c r="H25" s="3"/>
      <c r="I25" s="6"/>
      <c r="J25" s="3"/>
      <c r="K25" s="3"/>
      <c r="L25" s="3"/>
    </row>
    <row r="26" spans="1:18" ht="71.25" customHeight="1">
      <c r="A26" s="3"/>
      <c r="B26" s="3"/>
      <c r="C26" s="3"/>
      <c r="D26" s="3"/>
      <c r="E26" s="24"/>
      <c r="F26" s="3"/>
      <c r="G26" s="3"/>
      <c r="H26" s="3"/>
      <c r="I26" s="6"/>
      <c r="J26" s="3"/>
      <c r="K26" s="3"/>
      <c r="L26" s="3"/>
    </row>
    <row r="27" spans="1:18" ht="71.25" customHeight="1">
      <c r="A27" s="3"/>
      <c r="B27" s="3"/>
      <c r="C27" s="3"/>
      <c r="D27" s="3"/>
      <c r="E27" s="24"/>
      <c r="F27" s="3"/>
      <c r="G27" s="3"/>
      <c r="H27" s="3"/>
      <c r="I27" s="6"/>
      <c r="J27" s="3"/>
      <c r="K27" s="3"/>
      <c r="L27" s="3"/>
    </row>
    <row r="28" spans="1:18" ht="71.25" customHeight="1">
      <c r="A28" s="3"/>
      <c r="B28" s="3"/>
      <c r="C28" s="3"/>
      <c r="D28" s="3"/>
      <c r="E28" s="24"/>
      <c r="F28" s="3"/>
      <c r="G28" s="3"/>
      <c r="H28" s="3"/>
      <c r="I28" s="6"/>
      <c r="J28" s="3"/>
      <c r="K28" s="3"/>
      <c r="L28" s="3"/>
    </row>
    <row r="29" spans="1:18" ht="71.25" customHeight="1">
      <c r="A29" s="3"/>
      <c r="B29" s="3"/>
      <c r="C29" s="3"/>
      <c r="D29" s="3"/>
      <c r="E29" s="24"/>
      <c r="F29" s="3"/>
      <c r="G29" s="3"/>
      <c r="H29" s="3"/>
      <c r="I29" s="6"/>
      <c r="J29" s="3"/>
      <c r="K29" s="3"/>
      <c r="L29" s="3"/>
    </row>
    <row r="30" spans="1:18" ht="71.25" customHeight="1">
      <c r="A30" s="3"/>
      <c r="B30" s="3"/>
      <c r="C30" s="3"/>
      <c r="D30" s="3"/>
      <c r="E30" s="24"/>
      <c r="F30" s="3"/>
      <c r="G30" s="3"/>
      <c r="H30" s="3"/>
      <c r="I30" s="6"/>
      <c r="J30" s="3"/>
      <c r="K30" s="3"/>
      <c r="L30" s="3"/>
    </row>
    <row r="31" spans="1:18" ht="71.25" customHeight="1">
      <c r="A31" s="3"/>
      <c r="B31" s="3"/>
      <c r="C31" s="3"/>
      <c r="D31" s="3"/>
      <c r="E31" s="24"/>
      <c r="F31" s="3"/>
      <c r="G31" s="3"/>
      <c r="H31" s="3"/>
      <c r="I31" s="6"/>
      <c r="J31" s="3"/>
      <c r="K31" s="3"/>
      <c r="L31" s="3"/>
    </row>
    <row r="32" spans="1:18" ht="71.25" customHeight="1">
      <c r="A32" s="3"/>
      <c r="B32" s="3"/>
      <c r="C32" s="3"/>
      <c r="D32" s="3"/>
      <c r="E32" s="24"/>
      <c r="F32" s="3"/>
      <c r="G32" s="3"/>
      <c r="H32" s="3"/>
      <c r="I32" s="6"/>
      <c r="J32" s="3"/>
      <c r="K32" s="3"/>
      <c r="L32" s="3"/>
    </row>
    <row r="33" spans="1:12" ht="71.25" customHeight="1">
      <c r="A33" s="3"/>
      <c r="B33" s="3"/>
      <c r="C33" s="3"/>
      <c r="D33" s="3"/>
      <c r="E33" s="24"/>
      <c r="F33" s="3"/>
      <c r="G33" s="3"/>
      <c r="H33" s="3"/>
      <c r="I33" s="6"/>
      <c r="J33" s="3"/>
      <c r="K33" s="3"/>
      <c r="L33" s="3"/>
    </row>
    <row r="34" spans="1:12" ht="71.25" customHeight="1">
      <c r="A34" s="3"/>
      <c r="B34" s="3"/>
      <c r="C34" s="3"/>
      <c r="D34" s="3"/>
      <c r="E34" s="24"/>
      <c r="F34" s="3"/>
      <c r="G34" s="3"/>
      <c r="H34" s="3"/>
      <c r="I34" s="6"/>
      <c r="J34" s="3"/>
      <c r="K34" s="3"/>
      <c r="L34" s="3"/>
    </row>
    <row r="35" spans="1:12" ht="71.25" customHeight="1">
      <c r="A35" s="3"/>
      <c r="B35" s="3"/>
      <c r="C35" s="3"/>
      <c r="D35" s="3"/>
      <c r="E35" s="24"/>
      <c r="F35" s="3"/>
      <c r="G35" s="3"/>
      <c r="H35" s="3"/>
      <c r="I35" s="6"/>
      <c r="J35" s="3"/>
      <c r="K35" s="3"/>
      <c r="L35" s="3"/>
    </row>
    <row r="36" spans="1:12" ht="71.25" customHeight="1">
      <c r="A36" s="3"/>
      <c r="B36" s="3"/>
      <c r="C36" s="3"/>
      <c r="D36" s="3"/>
      <c r="E36" s="24"/>
      <c r="F36" s="3"/>
      <c r="G36" s="3"/>
      <c r="H36" s="3"/>
      <c r="I36" s="6"/>
      <c r="J36" s="3"/>
      <c r="K36" s="3"/>
      <c r="L36" s="3"/>
    </row>
    <row r="37" spans="1:12" ht="71.25" customHeight="1">
      <c r="A37" s="3"/>
      <c r="B37" s="3"/>
      <c r="C37" s="3"/>
      <c r="D37" s="3"/>
      <c r="E37" s="24"/>
      <c r="F37" s="3"/>
      <c r="G37" s="3"/>
      <c r="H37" s="3"/>
      <c r="I37" s="6"/>
      <c r="J37" s="3"/>
      <c r="K37" s="3"/>
      <c r="L37" s="3"/>
    </row>
    <row r="38" spans="1:12" ht="71.25" customHeight="1">
      <c r="A38" s="3"/>
      <c r="B38" s="3"/>
      <c r="C38" s="3"/>
      <c r="D38" s="3"/>
      <c r="E38" s="24"/>
      <c r="F38" s="3"/>
      <c r="G38" s="3"/>
      <c r="H38" s="3"/>
      <c r="I38" s="6"/>
      <c r="J38" s="3"/>
      <c r="K38" s="3"/>
      <c r="L38" s="3"/>
    </row>
    <row r="39" spans="1:12" ht="71.25" customHeight="1">
      <c r="A39" s="3"/>
      <c r="B39" s="3"/>
      <c r="C39" s="3"/>
      <c r="D39" s="3"/>
      <c r="E39" s="24"/>
      <c r="F39" s="3"/>
      <c r="G39" s="3"/>
      <c r="H39" s="3"/>
      <c r="I39" s="6"/>
      <c r="J39" s="3"/>
      <c r="K39" s="3"/>
      <c r="L39" s="3"/>
    </row>
    <row r="40" spans="1:12" ht="71.25" customHeight="1">
      <c r="A40" s="3"/>
      <c r="B40" s="3"/>
      <c r="C40" s="3"/>
      <c r="D40" s="3"/>
      <c r="E40" s="24"/>
      <c r="F40" s="3"/>
      <c r="G40" s="3"/>
      <c r="H40" s="3"/>
      <c r="I40" s="6"/>
      <c r="J40" s="3"/>
      <c r="K40" s="3"/>
      <c r="L40" s="3"/>
    </row>
    <row r="41" spans="1:12" ht="71.25" customHeight="1">
      <c r="A41" s="3"/>
      <c r="B41" s="3"/>
      <c r="C41" s="3"/>
      <c r="D41" s="3"/>
      <c r="E41" s="24"/>
      <c r="F41" s="3"/>
      <c r="G41" s="3"/>
      <c r="H41" s="3"/>
      <c r="I41" s="6"/>
      <c r="J41" s="3"/>
      <c r="K41" s="3"/>
      <c r="L41" s="3"/>
    </row>
    <row r="42" spans="1:12" ht="71.25" customHeight="1">
      <c r="A42" s="3"/>
      <c r="B42" s="3"/>
      <c r="C42" s="3"/>
      <c r="D42" s="3"/>
      <c r="E42" s="24"/>
      <c r="F42" s="3"/>
      <c r="G42" s="3"/>
      <c r="H42" s="3"/>
      <c r="I42" s="6"/>
      <c r="J42" s="3"/>
      <c r="K42" s="3"/>
      <c r="L42" s="3"/>
    </row>
    <row r="43" spans="1:12" ht="71.25" customHeight="1">
      <c r="A43" s="3"/>
      <c r="B43" s="3"/>
      <c r="C43" s="3"/>
      <c r="D43" s="3"/>
      <c r="E43" s="24"/>
      <c r="F43" s="3"/>
      <c r="G43" s="3"/>
      <c r="H43" s="3"/>
      <c r="I43" s="6"/>
      <c r="J43" s="3"/>
      <c r="K43" s="3"/>
      <c r="L43" s="3"/>
    </row>
    <row r="44" spans="1:12" ht="71.25" customHeight="1">
      <c r="A44" s="3"/>
      <c r="B44" s="3"/>
      <c r="C44" s="3"/>
      <c r="D44" s="3"/>
      <c r="E44" s="24"/>
      <c r="F44" s="3"/>
      <c r="G44" s="3"/>
      <c r="H44" s="3"/>
      <c r="I44" s="6"/>
      <c r="J44" s="3"/>
      <c r="K44" s="3"/>
      <c r="L44" s="3"/>
    </row>
    <row r="45" spans="1:12" ht="71.25" customHeight="1">
      <c r="A45" s="3"/>
      <c r="B45" s="3"/>
      <c r="C45" s="3"/>
      <c r="D45" s="3"/>
      <c r="E45" s="24"/>
      <c r="F45" s="3"/>
      <c r="G45" s="3"/>
      <c r="H45" s="3"/>
      <c r="I45" s="6"/>
      <c r="J45" s="3"/>
      <c r="K45" s="3"/>
      <c r="L45" s="3"/>
    </row>
    <row r="46" spans="1:12" ht="71.25" customHeight="1">
      <c r="A46" s="3"/>
      <c r="B46" s="3"/>
      <c r="C46" s="3"/>
      <c r="D46" s="3"/>
      <c r="E46" s="24"/>
      <c r="F46" s="3"/>
      <c r="G46" s="3"/>
      <c r="H46" s="3"/>
      <c r="I46" s="6"/>
      <c r="J46" s="3"/>
      <c r="K46" s="3"/>
      <c r="L46" s="3"/>
    </row>
    <row r="47" spans="1:12" ht="71.25" customHeight="1">
      <c r="A47" s="3"/>
      <c r="B47" s="3"/>
      <c r="C47" s="3"/>
      <c r="D47" s="3"/>
      <c r="E47" s="24"/>
      <c r="F47" s="3"/>
      <c r="G47" s="3"/>
      <c r="H47" s="3"/>
      <c r="I47" s="6"/>
      <c r="J47" s="3"/>
      <c r="K47" s="3"/>
      <c r="L47" s="3"/>
    </row>
    <row r="48" spans="1:12" ht="71.25" customHeight="1">
      <c r="A48" s="3"/>
      <c r="B48" s="3"/>
      <c r="C48" s="3"/>
      <c r="D48" s="3"/>
      <c r="E48" s="24"/>
      <c r="F48" s="3"/>
      <c r="G48" s="3"/>
      <c r="H48" s="3"/>
      <c r="I48" s="6"/>
      <c r="J48" s="3"/>
      <c r="K48" s="3"/>
      <c r="L48" s="3"/>
    </row>
    <row r="49" spans="1:12" ht="71.25" customHeight="1">
      <c r="A49" s="3"/>
      <c r="B49" s="3"/>
      <c r="C49" s="3"/>
      <c r="D49" s="3"/>
      <c r="E49" s="24"/>
      <c r="F49" s="3"/>
      <c r="G49" s="3"/>
      <c r="H49" s="3"/>
      <c r="I49" s="6"/>
      <c r="J49" s="3"/>
      <c r="K49" s="3"/>
      <c r="L49" s="3"/>
    </row>
    <row r="50" spans="1:12" ht="71.25" customHeight="1">
      <c r="A50" s="3"/>
      <c r="B50" s="3"/>
      <c r="C50" s="3"/>
      <c r="D50" s="3"/>
      <c r="E50" s="24"/>
      <c r="F50" s="3"/>
      <c r="G50" s="3"/>
      <c r="H50" s="3"/>
      <c r="I50" s="6"/>
      <c r="J50" s="3"/>
      <c r="K50" s="3"/>
      <c r="L50" s="3"/>
    </row>
    <row r="51" spans="1:12" ht="71.25" customHeight="1">
      <c r="A51" s="3"/>
      <c r="B51" s="3"/>
      <c r="C51" s="3"/>
      <c r="D51" s="3"/>
      <c r="E51" s="24"/>
      <c r="F51" s="3"/>
      <c r="G51" s="3"/>
      <c r="H51" s="3"/>
      <c r="I51" s="6"/>
      <c r="J51" s="3"/>
      <c r="K51" s="3"/>
      <c r="L51" s="3"/>
    </row>
    <row r="52" spans="1:12" ht="71.25" customHeight="1">
      <c r="A52" s="3"/>
      <c r="B52" s="3"/>
      <c r="C52" s="3"/>
      <c r="D52" s="3"/>
      <c r="E52" s="24"/>
      <c r="F52" s="3"/>
      <c r="G52" s="3"/>
      <c r="H52" s="3"/>
      <c r="I52" s="6"/>
      <c r="J52" s="3"/>
      <c r="K52" s="3"/>
      <c r="L52" s="3"/>
    </row>
    <row r="53" spans="1:12" ht="71.25" customHeight="1">
      <c r="A53" s="3"/>
      <c r="B53" s="3"/>
      <c r="C53" s="3"/>
      <c r="D53" s="3"/>
      <c r="E53" s="24"/>
      <c r="F53" s="3"/>
      <c r="G53" s="3"/>
      <c r="H53" s="3"/>
      <c r="I53" s="6"/>
      <c r="J53" s="3"/>
      <c r="K53" s="3"/>
      <c r="L53" s="3"/>
    </row>
    <row r="54" spans="1:12" ht="71.25" customHeight="1">
      <c r="A54" s="3"/>
      <c r="B54" s="3"/>
      <c r="C54" s="3"/>
      <c r="D54" s="3"/>
      <c r="E54" s="24"/>
      <c r="F54" s="3"/>
      <c r="G54" s="3"/>
      <c r="H54" s="3"/>
      <c r="I54" s="6"/>
      <c r="J54" s="3"/>
      <c r="K54" s="3"/>
      <c r="L54" s="3"/>
    </row>
    <row r="55" spans="1:12" ht="71.25" customHeight="1">
      <c r="A55" s="3"/>
      <c r="B55" s="3"/>
      <c r="C55" s="3"/>
      <c r="D55" s="3"/>
      <c r="E55" s="24"/>
      <c r="F55" s="3"/>
      <c r="G55" s="3"/>
      <c r="H55" s="3"/>
      <c r="I55" s="6"/>
      <c r="J55" s="3"/>
      <c r="K55" s="3"/>
      <c r="L55" s="3"/>
    </row>
    <row r="56" spans="1:12" ht="71.25" customHeight="1">
      <c r="A56" s="3"/>
      <c r="B56" s="3"/>
      <c r="C56" s="3"/>
      <c r="D56" s="3"/>
      <c r="E56" s="24"/>
      <c r="F56" s="3"/>
      <c r="G56" s="3"/>
      <c r="H56" s="3"/>
      <c r="I56" s="6"/>
      <c r="J56" s="3"/>
      <c r="K56" s="3"/>
      <c r="L56" s="3"/>
    </row>
    <row r="57" spans="1:12" ht="71.25" customHeight="1">
      <c r="A57" s="3"/>
      <c r="B57" s="3"/>
      <c r="C57" s="3"/>
      <c r="D57" s="3"/>
      <c r="E57" s="24"/>
      <c r="F57" s="3"/>
      <c r="G57" s="3"/>
      <c r="H57" s="3"/>
      <c r="I57" s="6"/>
      <c r="J57" s="3"/>
      <c r="K57" s="3"/>
      <c r="L57" s="3"/>
    </row>
    <row r="58" spans="1:12" ht="71.25" customHeight="1">
      <c r="A58" s="3"/>
      <c r="B58" s="3"/>
      <c r="C58" s="3"/>
      <c r="D58" s="3"/>
      <c r="E58" s="24"/>
      <c r="F58" s="3"/>
      <c r="G58" s="3"/>
      <c r="H58" s="3"/>
      <c r="I58" s="6"/>
      <c r="J58" s="3"/>
      <c r="K58" s="3"/>
      <c r="L58" s="3"/>
    </row>
    <row r="59" spans="1:12" ht="71.25" customHeight="1">
      <c r="A59" s="3"/>
      <c r="B59" s="3"/>
      <c r="C59" s="3"/>
      <c r="D59" s="3"/>
      <c r="E59" s="24"/>
      <c r="F59" s="3"/>
      <c r="G59" s="3"/>
      <c r="H59" s="3"/>
      <c r="I59" s="6"/>
      <c r="J59" s="3"/>
      <c r="K59" s="3"/>
      <c r="L59" s="3"/>
    </row>
    <row r="60" spans="1:12" ht="71.25" customHeight="1">
      <c r="A60" s="3"/>
      <c r="B60" s="3"/>
      <c r="C60" s="3"/>
      <c r="D60" s="3"/>
      <c r="E60" s="24"/>
      <c r="F60" s="3"/>
      <c r="G60" s="3"/>
      <c r="H60" s="3"/>
      <c r="I60" s="6"/>
      <c r="J60" s="3"/>
      <c r="K60" s="3"/>
      <c r="L60" s="3"/>
    </row>
  </sheetData>
  <dataValidations count="4">
    <dataValidation type="list" allowBlank="1" showInputMessage="1" showErrorMessage="1" sqref="G2:G12">
      <formula1>comuna</formula1>
    </dataValidation>
    <dataValidation type="list" allowBlank="1" showInputMessage="1" showErrorMessage="1" sqref="J2:J12">
      <formula1>enfoque</formula1>
    </dataValidation>
    <dataValidation type="list" allowBlank="1" showInputMessage="1" showErrorMessage="1" sqref="K2:K12">
      <formula1>tipo</formula1>
    </dataValidation>
    <dataValidation type="list" allowBlank="1" showInputMessage="1" showErrorMessage="1" sqref="B2:B12">
      <formula1>INDIRECT($A2)</formula1>
    </dataValidation>
  </dataValidations>
  <pageMargins left="0.70866141732283516" right="0.70866141732283516" top="0.74803149606299213" bottom="0.74803149606299213" header="0.31496062992126012" footer="0.31496062992126012"/>
  <pageSetup paperSize="0" scale="80" fitToWidth="0" fitToHeight="0" orientation="landscape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Tablas!$E$2:$P$2</xm:f>
          </x14:formula1>
          <xm:sqref>A2:A12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zoomScale="80" zoomScaleNormal="80" workbookViewId="0">
      <selection activeCell="H2" sqref="H2"/>
    </sheetView>
  </sheetViews>
  <sheetFormatPr baseColWidth="10" defaultColWidth="11.3984375" defaultRowHeight="71.25" customHeight="1"/>
  <cols>
    <col min="1" max="1" width="23.59765625" style="1" bestFit="1" customWidth="1"/>
    <col min="2" max="2" width="43.3984375" style="1" bestFit="1" customWidth="1"/>
    <col min="3" max="3" width="39.59765625" style="1" customWidth="1"/>
    <col min="4" max="5" width="17.3984375" style="1" customWidth="1"/>
    <col min="6" max="6" width="44.8984375" style="1" customWidth="1"/>
    <col min="7" max="7" width="18.59765625" style="1" customWidth="1"/>
    <col min="8" max="8" width="18.59765625" style="2" customWidth="1"/>
    <col min="9" max="11" width="18.59765625" style="1" customWidth="1"/>
    <col min="12" max="12" width="15.59765625" style="1" customWidth="1"/>
    <col min="13" max="13" width="11.3984375" style="1" customWidth="1"/>
    <col min="14" max="14" width="42.296875" style="1" customWidth="1"/>
    <col min="15" max="15" width="42.296875" style="2" bestFit="1" customWidth="1"/>
    <col min="16" max="16" width="11.3984375" style="1" customWidth="1"/>
    <col min="17" max="16384" width="11.3984375" style="1"/>
  </cols>
  <sheetData>
    <row r="1" spans="1:18" ht="71.2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1" t="s">
        <v>11</v>
      </c>
      <c r="N1" s="2"/>
      <c r="O1" s="1"/>
    </row>
    <row r="2" spans="1:18" ht="71.25" customHeight="1">
      <c r="A2" s="3" t="s">
        <v>12</v>
      </c>
      <c r="B2" s="3" t="s">
        <v>13</v>
      </c>
      <c r="C2" s="3" t="str">
        <f>_xlfn.XLOOKUP(Tabla11822122[[#This Row],[Actividad
(Sale del Plan de Acción)]],'2025'!C:C,'2025'!D:D)</f>
        <v>Número de jornadas realizadas</v>
      </c>
      <c r="D2" s="3" t="s">
        <v>154</v>
      </c>
      <c r="E2" s="24">
        <v>45786</v>
      </c>
      <c r="F2" s="3" t="s">
        <v>155</v>
      </c>
      <c r="G2" s="3">
        <v>12</v>
      </c>
      <c r="H2" s="3" t="s">
        <v>165</v>
      </c>
      <c r="I2" s="6">
        <v>27</v>
      </c>
      <c r="J2" s="3" t="s">
        <v>105</v>
      </c>
      <c r="K2" s="3" t="s">
        <v>67</v>
      </c>
      <c r="L2" s="3" t="s">
        <v>176</v>
      </c>
      <c r="O2" s="1"/>
    </row>
    <row r="3" spans="1:18" ht="71.25" customHeight="1">
      <c r="A3" s="3" t="s">
        <v>17</v>
      </c>
      <c r="B3" s="3" t="s">
        <v>21</v>
      </c>
      <c r="C3" s="3" t="str">
        <f>_xlfn.XLOOKUP(Tabla11822122[[#This Row],[Actividad
(Sale del Plan de Acción)]],'2025'!C:C,'2025'!D:D)</f>
        <v>Jornadas de Promoción y Cuidado del Medio Ambiente</v>
      </c>
      <c r="D3" s="3" t="s">
        <v>154</v>
      </c>
      <c r="E3" s="24">
        <v>45797</v>
      </c>
      <c r="F3" s="3" t="s">
        <v>191</v>
      </c>
      <c r="G3" s="3" t="s">
        <v>24</v>
      </c>
      <c r="H3" s="3" t="s">
        <v>175</v>
      </c>
      <c r="I3" s="6">
        <v>36</v>
      </c>
      <c r="J3" s="3" t="s">
        <v>105</v>
      </c>
      <c r="K3" s="3" t="s">
        <v>67</v>
      </c>
      <c r="L3" s="3" t="s">
        <v>176</v>
      </c>
      <c r="O3" s="1"/>
    </row>
    <row r="4" spans="1:18" ht="71.25" customHeight="1">
      <c r="A4" s="3" t="s">
        <v>25</v>
      </c>
      <c r="B4" s="3" t="s">
        <v>26</v>
      </c>
      <c r="C4" s="3" t="str">
        <f>_xlfn.XLOOKUP(Tabla11822122[[#This Row],[Actividad
(Sale del Plan de Acción)]],'2025'!C:C,'2025'!D:D)</f>
        <v>Porcentaje de atención en solicitudes de diligencias de inspección de policía</v>
      </c>
      <c r="D4" s="3" t="s">
        <v>154</v>
      </c>
      <c r="E4" s="24" t="s">
        <v>177</v>
      </c>
      <c r="F4" s="3" t="s">
        <v>156</v>
      </c>
      <c r="G4" s="3" t="s">
        <v>24</v>
      </c>
      <c r="H4" s="3" t="s">
        <v>178</v>
      </c>
      <c r="I4" s="6">
        <v>58</v>
      </c>
      <c r="J4" s="3" t="s">
        <v>105</v>
      </c>
      <c r="K4" s="3" t="s">
        <v>179</v>
      </c>
      <c r="L4" s="3" t="s">
        <v>176</v>
      </c>
      <c r="O4" s="1"/>
    </row>
    <row r="5" spans="1:18" ht="71.25" customHeight="1">
      <c r="A5" s="3" t="s">
        <v>25</v>
      </c>
      <c r="B5" s="3" t="s">
        <v>28</v>
      </c>
      <c r="C5" s="3" t="str">
        <f>_xlfn.XLOOKUP(Tabla11822122[[#This Row],[Actividad
(Sale del Plan de Acción)]],'2025'!C:C,'2025'!D:D)</f>
        <v>Jornadas de Capacitación en Seguridad y Convivencia</v>
      </c>
      <c r="D5" s="3" t="s">
        <v>154</v>
      </c>
      <c r="E5" s="24">
        <v>45793</v>
      </c>
      <c r="F5" s="3" t="s">
        <v>157</v>
      </c>
      <c r="G5" s="3">
        <v>4</v>
      </c>
      <c r="H5" s="3" t="s">
        <v>166</v>
      </c>
      <c r="I5" s="6">
        <v>32</v>
      </c>
      <c r="J5" s="3" t="s">
        <v>105</v>
      </c>
      <c r="K5" s="3" t="s">
        <v>86</v>
      </c>
      <c r="L5" s="3" t="s">
        <v>176</v>
      </c>
      <c r="O5" s="1"/>
    </row>
    <row r="6" spans="1:18" ht="71.25" customHeight="1">
      <c r="A6" s="3" t="s">
        <v>17</v>
      </c>
      <c r="B6" s="3" t="s">
        <v>19</v>
      </c>
      <c r="C6" s="3" t="str">
        <f>_xlfn.XLOOKUP(Tabla11822122[[#This Row],[Actividad
(Sale del Plan de Acción)]],'2025'!C:C,'2025'!D:D)</f>
        <v>Recorridos de visita y protección de patrimonio público realizadas</v>
      </c>
      <c r="D6" s="3" t="s">
        <v>154</v>
      </c>
      <c r="E6" s="24">
        <v>45796</v>
      </c>
      <c r="F6" s="3" t="s">
        <v>158</v>
      </c>
      <c r="G6" s="3">
        <v>5</v>
      </c>
      <c r="H6" s="3" t="s">
        <v>167</v>
      </c>
      <c r="I6" s="6">
        <v>4</v>
      </c>
      <c r="J6" s="3" t="s">
        <v>105</v>
      </c>
      <c r="K6" s="3" t="s">
        <v>181</v>
      </c>
      <c r="L6" s="3" t="s">
        <v>176</v>
      </c>
      <c r="O6" s="1"/>
    </row>
    <row r="7" spans="1:18" ht="71.25" customHeight="1">
      <c r="A7" s="3" t="s">
        <v>12</v>
      </c>
      <c r="B7" s="3" t="s">
        <v>13</v>
      </c>
      <c r="C7" s="3" t="str">
        <f>_xlfn.XLOOKUP(Tabla11822122[[#This Row],[Actividad
(Sale del Plan de Acción)]],'2025'!C:C,'2025'!D:D)</f>
        <v>Número de jornadas realizadas</v>
      </c>
      <c r="D7" s="3" t="s">
        <v>154</v>
      </c>
      <c r="E7" s="24">
        <v>45793</v>
      </c>
      <c r="F7" s="3" t="s">
        <v>159</v>
      </c>
      <c r="G7" s="3">
        <v>3</v>
      </c>
      <c r="H7" s="3" t="s">
        <v>168</v>
      </c>
      <c r="I7" s="6">
        <v>33</v>
      </c>
      <c r="J7" s="3" t="s">
        <v>105</v>
      </c>
      <c r="K7" s="3" t="s">
        <v>67</v>
      </c>
      <c r="L7" s="3" t="s">
        <v>176</v>
      </c>
      <c r="O7" s="1"/>
    </row>
    <row r="8" spans="1:18" ht="71.25" customHeight="1">
      <c r="A8" s="3" t="s">
        <v>17</v>
      </c>
      <c r="B8" s="3" t="s">
        <v>19</v>
      </c>
      <c r="C8" s="3" t="str">
        <f>_xlfn.XLOOKUP(Tabla11822122[[#This Row],[Actividad
(Sale del Plan de Acción)]],'2025'!C:C,'2025'!D:D)</f>
        <v>Recorridos de visita y protección de patrimonio público realizadas</v>
      </c>
      <c r="D8" s="3" t="s">
        <v>154</v>
      </c>
      <c r="E8" s="24">
        <v>45807</v>
      </c>
      <c r="F8" s="3" t="s">
        <v>160</v>
      </c>
      <c r="G8" s="3">
        <v>8</v>
      </c>
      <c r="H8" s="3" t="s">
        <v>169</v>
      </c>
      <c r="I8" s="6">
        <v>4</v>
      </c>
      <c r="J8" s="3" t="s">
        <v>105</v>
      </c>
      <c r="K8" s="3" t="s">
        <v>181</v>
      </c>
      <c r="L8" s="3" t="s">
        <v>176</v>
      </c>
    </row>
    <row r="9" spans="1:18" ht="71.25" customHeight="1">
      <c r="A9" s="3" t="s">
        <v>17</v>
      </c>
      <c r="B9" s="3" t="s">
        <v>18</v>
      </c>
      <c r="C9" s="3" t="str">
        <f>_xlfn.XLOOKUP(Tabla11822122[[#This Row],[Actividad
(Sale del Plan de Acción)]],'2025'!C:C,'2025'!D:D)</f>
        <v>Acciones de Seguimiento a la Gestión Ambiental</v>
      </c>
      <c r="D9" s="3" t="s">
        <v>154</v>
      </c>
      <c r="E9" s="24">
        <v>45803</v>
      </c>
      <c r="F9" s="3" t="s">
        <v>161</v>
      </c>
      <c r="G9" s="3" t="s">
        <v>98</v>
      </c>
      <c r="H9" s="3" t="s">
        <v>170</v>
      </c>
      <c r="I9" s="6">
        <v>7</v>
      </c>
      <c r="J9" s="3" t="s">
        <v>105</v>
      </c>
      <c r="K9" s="3" t="s">
        <v>62</v>
      </c>
      <c r="L9" s="3" t="s">
        <v>176</v>
      </c>
    </row>
    <row r="10" spans="1:18" ht="71.25" customHeight="1">
      <c r="A10" s="3" t="s">
        <v>12</v>
      </c>
      <c r="B10" s="3" t="s">
        <v>14</v>
      </c>
      <c r="C10" s="3" t="str">
        <f>_xlfn.XLOOKUP(Tabla11822122[[#This Row],[Actividad
(Sale del Plan de Acción)]],'2025'!C:C,'2025'!D:D)</f>
        <v>Número de jornadas de divulgación de oferta institucional realizadas</v>
      </c>
      <c r="D10" s="3" t="s">
        <v>154</v>
      </c>
      <c r="E10" s="24">
        <v>45792</v>
      </c>
      <c r="F10" s="3" t="s">
        <v>162</v>
      </c>
      <c r="G10" s="3">
        <v>4</v>
      </c>
      <c r="H10" s="3" t="s">
        <v>171</v>
      </c>
      <c r="I10" s="6">
        <v>6</v>
      </c>
      <c r="J10" s="3" t="s">
        <v>105</v>
      </c>
      <c r="K10" s="3" t="s">
        <v>67</v>
      </c>
      <c r="L10" s="3" t="s">
        <v>176</v>
      </c>
    </row>
    <row r="11" spans="1:18" ht="71.25" customHeight="1">
      <c r="A11" s="25" t="s">
        <v>12</v>
      </c>
      <c r="B11" s="25" t="s">
        <v>14</v>
      </c>
      <c r="C11" s="25" t="str">
        <f>_xlfn.XLOOKUP(Tabla11822122[[#This Row],[Actividad
(Sale del Plan de Acción)]],'2025'!C:C,'2025'!D:D)</f>
        <v>Número de jornadas de divulgación de oferta institucional realizadas</v>
      </c>
      <c r="D11" s="25" t="s">
        <v>154</v>
      </c>
      <c r="E11" s="27">
        <v>45800</v>
      </c>
      <c r="F11" s="25" t="s">
        <v>162</v>
      </c>
      <c r="G11" s="25" t="s">
        <v>98</v>
      </c>
      <c r="H11" s="25" t="s">
        <v>172</v>
      </c>
      <c r="I11" s="26">
        <v>10</v>
      </c>
      <c r="J11" s="25" t="s">
        <v>105</v>
      </c>
      <c r="K11" s="25" t="s">
        <v>67</v>
      </c>
      <c r="L11" s="25" t="s">
        <v>180</v>
      </c>
    </row>
    <row r="12" spans="1:18" ht="71.25" customHeight="1">
      <c r="A12" s="3" t="s">
        <v>12</v>
      </c>
      <c r="B12" s="3" t="s">
        <v>16</v>
      </c>
      <c r="C12" s="3" t="str">
        <f>_xlfn.XLOOKUP(Tabla11822122[[#This Row],[Actividad
(Sale del Plan de Acción)]],'2025'!C:C,'2025'!D:D)</f>
        <v>Creación y puesta en marcha de la Unidad de Reacción Inmediata</v>
      </c>
      <c r="D12" s="3" t="s">
        <v>154</v>
      </c>
      <c r="E12" s="24">
        <v>45799</v>
      </c>
      <c r="F12" s="3" t="s">
        <v>163</v>
      </c>
      <c r="G12" s="3" t="s">
        <v>98</v>
      </c>
      <c r="H12" s="3" t="s">
        <v>173</v>
      </c>
      <c r="I12" s="6">
        <v>6</v>
      </c>
      <c r="J12" s="3" t="s">
        <v>105</v>
      </c>
      <c r="K12" s="3" t="s">
        <v>242</v>
      </c>
      <c r="L12" s="3" t="s">
        <v>176</v>
      </c>
    </row>
    <row r="13" spans="1:18" ht="71.25" customHeight="1">
      <c r="A13" s="3" t="s">
        <v>12</v>
      </c>
      <c r="B13" s="3" t="s">
        <v>16</v>
      </c>
      <c r="C13" s="3" t="str">
        <f>_xlfn.XLOOKUP(Tabla11822122[[#This Row],[Actividad
(Sale del Plan de Acción)]],'2025'!C:C,'2025'!D:D)</f>
        <v>Creación y puesta en marcha de la Unidad de Reacción Inmediata</v>
      </c>
      <c r="D13" s="3" t="s">
        <v>154</v>
      </c>
      <c r="E13" s="24">
        <v>45804</v>
      </c>
      <c r="F13" s="3" t="s">
        <v>164</v>
      </c>
      <c r="G13" s="3">
        <v>10</v>
      </c>
      <c r="H13" s="3" t="s">
        <v>174</v>
      </c>
      <c r="I13" s="6">
        <v>7</v>
      </c>
      <c r="J13" s="3" t="s">
        <v>105</v>
      </c>
      <c r="K13" s="3" t="s">
        <v>242</v>
      </c>
      <c r="L13" s="3" t="s">
        <v>176</v>
      </c>
    </row>
    <row r="14" spans="1:18" ht="71.25" customHeight="1">
      <c r="A14" s="3"/>
      <c r="B14" s="3"/>
      <c r="C14" s="3"/>
      <c r="D14" s="3"/>
      <c r="E14" s="24"/>
      <c r="F14" s="3"/>
      <c r="G14" s="3"/>
      <c r="H14" s="3"/>
      <c r="I14" s="6"/>
      <c r="J14" s="3"/>
      <c r="K14" s="3"/>
      <c r="L14" s="3"/>
    </row>
    <row r="15" spans="1:18" ht="71.25" customHeight="1">
      <c r="A15" s="3"/>
      <c r="B15" s="3"/>
      <c r="C15" s="3"/>
      <c r="D15" s="3"/>
      <c r="E15" s="24"/>
      <c r="F15" s="3"/>
      <c r="G15" s="3"/>
      <c r="H15" s="3"/>
      <c r="I15" s="6"/>
      <c r="J15" s="3"/>
      <c r="K15" s="3"/>
      <c r="L15" s="3"/>
    </row>
    <row r="16" spans="1:18" customFormat="1" ht="71.25" customHeight="1">
      <c r="A16" s="3"/>
      <c r="B16" s="3"/>
      <c r="C16" s="3"/>
      <c r="D16" s="3"/>
      <c r="E16" s="24"/>
      <c r="F16" s="3"/>
      <c r="G16" s="3"/>
      <c r="H16" s="3"/>
      <c r="I16" s="6"/>
      <c r="J16" s="3"/>
      <c r="K16" s="3"/>
      <c r="L16" s="3"/>
      <c r="M16" s="1"/>
      <c r="N16" s="1"/>
      <c r="O16" s="2"/>
      <c r="P16" s="1"/>
      <c r="Q16" s="1"/>
      <c r="R16" s="1"/>
    </row>
    <row r="17" spans="1:18" customFormat="1" ht="71.25" customHeight="1">
      <c r="A17" s="3"/>
      <c r="B17" s="3"/>
      <c r="C17" s="3"/>
      <c r="D17" s="3"/>
      <c r="E17" s="24"/>
      <c r="F17" s="3"/>
      <c r="G17" s="3"/>
      <c r="H17" s="3"/>
      <c r="I17" s="6"/>
      <c r="J17" s="3"/>
      <c r="K17" s="3"/>
      <c r="L17" s="3"/>
      <c r="M17" s="1"/>
      <c r="N17" s="1"/>
      <c r="O17" s="2"/>
      <c r="P17" s="1"/>
      <c r="Q17" s="1"/>
      <c r="R17" s="1"/>
    </row>
    <row r="18" spans="1:18" customFormat="1" ht="71.25" customHeight="1">
      <c r="A18" s="3"/>
      <c r="B18" s="3"/>
      <c r="C18" s="3"/>
      <c r="D18" s="3"/>
      <c r="E18" s="24"/>
      <c r="F18" s="3"/>
      <c r="G18" s="3"/>
      <c r="H18" s="3"/>
      <c r="I18" s="6"/>
      <c r="J18" s="3"/>
      <c r="K18" s="3"/>
      <c r="L18" s="3"/>
      <c r="M18" s="1"/>
      <c r="N18" s="1"/>
      <c r="O18" s="2"/>
      <c r="P18" s="1"/>
      <c r="Q18" s="1"/>
      <c r="R18" s="1"/>
    </row>
    <row r="19" spans="1:18" customFormat="1" ht="71.25" customHeight="1">
      <c r="A19" s="3"/>
      <c r="B19" s="3"/>
      <c r="C19" s="3"/>
      <c r="D19" s="3"/>
      <c r="E19" s="24"/>
      <c r="F19" s="3"/>
      <c r="G19" s="3"/>
      <c r="H19" s="3"/>
      <c r="I19" s="6"/>
      <c r="J19" s="3"/>
      <c r="K19" s="3"/>
      <c r="L19" s="3"/>
      <c r="M19" s="1"/>
      <c r="N19" s="1"/>
      <c r="O19" s="2"/>
      <c r="P19" s="1"/>
      <c r="Q19" s="1"/>
      <c r="R19" s="1"/>
    </row>
    <row r="20" spans="1:18" customFormat="1" ht="71.25" customHeight="1">
      <c r="A20" s="3"/>
      <c r="B20" s="3"/>
      <c r="C20" s="3"/>
      <c r="D20" s="3"/>
      <c r="E20" s="24"/>
      <c r="F20" s="3"/>
      <c r="G20" s="3"/>
      <c r="H20" s="3"/>
      <c r="I20" s="6"/>
      <c r="J20" s="3"/>
      <c r="K20" s="3"/>
      <c r="L20" s="3"/>
      <c r="M20" s="1"/>
      <c r="N20" s="1"/>
      <c r="O20" s="2"/>
      <c r="P20" s="1"/>
      <c r="Q20" s="1"/>
      <c r="R20" s="1"/>
    </row>
    <row r="21" spans="1:18" ht="71.25" customHeight="1">
      <c r="A21" s="3"/>
      <c r="B21" s="3"/>
      <c r="C21" s="3"/>
      <c r="D21" s="3"/>
      <c r="E21" s="24"/>
      <c r="F21" s="3"/>
      <c r="G21" s="3"/>
      <c r="H21" s="3"/>
      <c r="I21" s="6"/>
      <c r="J21" s="3"/>
      <c r="K21" s="3"/>
      <c r="L21" s="3"/>
    </row>
    <row r="22" spans="1:18" ht="71.25" customHeight="1">
      <c r="A22" s="3"/>
      <c r="B22" s="3"/>
      <c r="C22" s="3"/>
      <c r="D22" s="3"/>
      <c r="E22" s="24"/>
      <c r="F22" s="3"/>
      <c r="G22" s="3"/>
      <c r="H22" s="3"/>
      <c r="I22" s="6"/>
      <c r="J22" s="3"/>
      <c r="K22" s="3"/>
      <c r="L22" s="3"/>
    </row>
    <row r="23" spans="1:18" ht="71.25" customHeight="1">
      <c r="A23" s="3"/>
      <c r="B23" s="3"/>
      <c r="C23" s="3"/>
      <c r="D23" s="3"/>
      <c r="E23" s="24"/>
      <c r="F23" s="3"/>
      <c r="G23" s="3"/>
      <c r="H23" s="3"/>
      <c r="I23" s="6"/>
      <c r="J23" s="3"/>
      <c r="K23" s="3"/>
      <c r="L23" s="3"/>
    </row>
    <row r="24" spans="1:18" ht="71.25" customHeight="1">
      <c r="A24" s="3"/>
      <c r="B24" s="3"/>
      <c r="C24" s="3"/>
      <c r="D24" s="3"/>
      <c r="E24" s="24"/>
      <c r="F24" s="3"/>
      <c r="G24" s="3"/>
      <c r="H24" s="3"/>
      <c r="I24" s="6"/>
      <c r="J24" s="3"/>
      <c r="K24" s="3"/>
      <c r="L24" s="3"/>
    </row>
    <row r="25" spans="1:18" ht="71.25" customHeight="1">
      <c r="A25" s="3"/>
      <c r="B25" s="3"/>
      <c r="C25" s="3"/>
      <c r="D25" s="3"/>
      <c r="E25" s="24"/>
      <c r="F25" s="3"/>
      <c r="G25" s="3"/>
      <c r="H25" s="3"/>
      <c r="I25" s="6"/>
      <c r="J25" s="3"/>
      <c r="K25" s="3"/>
      <c r="L25" s="3"/>
    </row>
    <row r="26" spans="1:18" ht="71.25" customHeight="1">
      <c r="A26" s="3"/>
      <c r="B26" s="3"/>
      <c r="C26" s="3"/>
      <c r="D26" s="3"/>
      <c r="E26" s="24"/>
      <c r="F26" s="3"/>
      <c r="G26" s="3"/>
      <c r="H26" s="3"/>
      <c r="I26" s="6"/>
      <c r="J26" s="3"/>
      <c r="K26" s="3"/>
      <c r="L26" s="3"/>
    </row>
    <row r="27" spans="1:18" ht="71.25" customHeight="1">
      <c r="A27" s="3"/>
      <c r="B27" s="3"/>
      <c r="C27" s="3"/>
      <c r="D27" s="3"/>
      <c r="E27" s="24"/>
      <c r="F27" s="3"/>
      <c r="G27" s="3"/>
      <c r="H27" s="3"/>
      <c r="I27" s="6"/>
      <c r="J27" s="3"/>
      <c r="K27" s="3"/>
      <c r="L27" s="3"/>
    </row>
    <row r="28" spans="1:18" ht="71.25" customHeight="1">
      <c r="A28" s="3"/>
      <c r="B28" s="3"/>
      <c r="C28" s="3"/>
      <c r="D28" s="3"/>
      <c r="E28" s="24"/>
      <c r="F28" s="3"/>
      <c r="G28" s="3"/>
      <c r="H28" s="3"/>
      <c r="I28" s="6"/>
      <c r="J28" s="3"/>
      <c r="K28" s="3"/>
      <c r="L28" s="3"/>
    </row>
    <row r="29" spans="1:18" ht="71.25" customHeight="1">
      <c r="A29" s="3"/>
      <c r="B29" s="3"/>
      <c r="C29" s="3"/>
      <c r="D29" s="3"/>
      <c r="E29" s="24"/>
      <c r="F29" s="3"/>
      <c r="G29" s="3"/>
      <c r="H29" s="3"/>
      <c r="I29" s="6"/>
      <c r="J29" s="3"/>
      <c r="K29" s="3"/>
      <c r="L29" s="3"/>
    </row>
    <row r="30" spans="1:18" ht="71.25" customHeight="1">
      <c r="A30" s="3"/>
      <c r="B30" s="3"/>
      <c r="C30" s="3"/>
      <c r="D30" s="3"/>
      <c r="E30" s="24"/>
      <c r="F30" s="3"/>
      <c r="G30" s="3"/>
      <c r="H30" s="3"/>
      <c r="I30" s="6"/>
      <c r="J30" s="3"/>
      <c r="K30" s="3"/>
      <c r="L30" s="3"/>
    </row>
    <row r="31" spans="1:18" ht="71.25" customHeight="1">
      <c r="A31" s="3"/>
      <c r="B31" s="3"/>
      <c r="C31" s="3"/>
      <c r="D31" s="3"/>
      <c r="E31" s="24"/>
      <c r="F31" s="3"/>
      <c r="G31" s="3"/>
      <c r="H31" s="3"/>
      <c r="I31" s="6"/>
      <c r="J31" s="3"/>
      <c r="K31" s="3"/>
      <c r="L31" s="3"/>
    </row>
    <row r="32" spans="1:18" ht="71.25" customHeight="1">
      <c r="A32" s="3"/>
      <c r="B32" s="3"/>
      <c r="C32" s="3"/>
      <c r="D32" s="3"/>
      <c r="E32" s="24"/>
      <c r="F32" s="3"/>
      <c r="G32" s="3"/>
      <c r="H32" s="3"/>
      <c r="I32" s="6"/>
      <c r="J32" s="3"/>
      <c r="K32" s="3"/>
      <c r="L32" s="3"/>
    </row>
    <row r="33" spans="1:12" ht="71.25" customHeight="1">
      <c r="A33" s="3"/>
      <c r="B33" s="3"/>
      <c r="C33" s="3"/>
      <c r="D33" s="3"/>
      <c r="E33" s="24"/>
      <c r="F33" s="3"/>
      <c r="G33" s="3"/>
      <c r="H33" s="3"/>
      <c r="I33" s="6"/>
      <c r="J33" s="3"/>
      <c r="K33" s="3"/>
      <c r="L33" s="3"/>
    </row>
    <row r="34" spans="1:12" ht="71.25" customHeight="1">
      <c r="A34" s="3"/>
      <c r="B34" s="3"/>
      <c r="C34" s="3"/>
      <c r="D34" s="3"/>
      <c r="E34" s="24"/>
      <c r="F34" s="3"/>
      <c r="G34" s="3"/>
      <c r="H34" s="3"/>
      <c r="I34" s="6"/>
      <c r="J34" s="3"/>
      <c r="K34" s="3"/>
      <c r="L34" s="3"/>
    </row>
    <row r="35" spans="1:12" ht="71.25" customHeight="1">
      <c r="A35" s="3"/>
      <c r="B35" s="3"/>
      <c r="C35" s="3"/>
      <c r="D35" s="3"/>
      <c r="E35" s="24"/>
      <c r="F35" s="3"/>
      <c r="G35" s="3"/>
      <c r="H35" s="3"/>
      <c r="I35" s="6"/>
      <c r="J35" s="3"/>
      <c r="K35" s="3"/>
      <c r="L35" s="3"/>
    </row>
    <row r="36" spans="1:12" ht="71.25" customHeight="1">
      <c r="A36" s="3"/>
      <c r="B36" s="3"/>
      <c r="C36" s="3"/>
      <c r="D36" s="3"/>
      <c r="E36" s="24"/>
      <c r="F36" s="3"/>
      <c r="G36" s="3"/>
      <c r="H36" s="3"/>
      <c r="I36" s="6"/>
      <c r="J36" s="3"/>
      <c r="K36" s="3"/>
      <c r="L36" s="3"/>
    </row>
    <row r="37" spans="1:12" ht="71.25" customHeight="1">
      <c r="A37" s="3"/>
      <c r="B37" s="3"/>
      <c r="C37" s="3"/>
      <c r="D37" s="3"/>
      <c r="E37" s="24"/>
      <c r="F37" s="3"/>
      <c r="G37" s="3"/>
      <c r="H37" s="3"/>
      <c r="I37" s="6"/>
      <c r="J37" s="3"/>
      <c r="K37" s="3"/>
      <c r="L37" s="3"/>
    </row>
    <row r="38" spans="1:12" ht="71.25" customHeight="1">
      <c r="A38" s="3"/>
      <c r="B38" s="3"/>
      <c r="C38" s="3"/>
      <c r="D38" s="3"/>
      <c r="E38" s="24"/>
      <c r="F38" s="3"/>
      <c r="G38" s="3"/>
      <c r="H38" s="3"/>
      <c r="I38" s="6"/>
      <c r="J38" s="3"/>
      <c r="K38" s="3"/>
      <c r="L38" s="3"/>
    </row>
    <row r="39" spans="1:12" ht="71.25" customHeight="1">
      <c r="A39" s="3"/>
      <c r="B39" s="3"/>
      <c r="C39" s="3"/>
      <c r="D39" s="3"/>
      <c r="E39" s="24"/>
      <c r="F39" s="3"/>
      <c r="G39" s="3"/>
      <c r="H39" s="3"/>
      <c r="I39" s="6"/>
      <c r="J39" s="3"/>
      <c r="K39" s="3"/>
      <c r="L39" s="3"/>
    </row>
    <row r="40" spans="1:12" ht="71.25" customHeight="1">
      <c r="A40" s="3"/>
      <c r="B40" s="3"/>
      <c r="C40" s="3"/>
      <c r="D40" s="3"/>
      <c r="E40" s="24"/>
      <c r="F40" s="3"/>
      <c r="G40" s="3"/>
      <c r="H40" s="3"/>
      <c r="I40" s="6"/>
      <c r="J40" s="3"/>
      <c r="K40" s="3"/>
      <c r="L40" s="3"/>
    </row>
    <row r="41" spans="1:12" ht="71.25" customHeight="1">
      <c r="A41" s="3"/>
      <c r="B41" s="3"/>
      <c r="C41" s="3"/>
      <c r="D41" s="3"/>
      <c r="E41" s="24"/>
      <c r="F41" s="3"/>
      <c r="G41" s="3"/>
      <c r="H41" s="3"/>
      <c r="I41" s="6"/>
      <c r="J41" s="3"/>
      <c r="K41" s="3"/>
      <c r="L41" s="3"/>
    </row>
    <row r="42" spans="1:12" ht="71.25" customHeight="1">
      <c r="A42" s="3"/>
      <c r="B42" s="3"/>
      <c r="C42" s="3"/>
      <c r="D42" s="3"/>
      <c r="E42" s="24"/>
      <c r="F42" s="3"/>
      <c r="G42" s="3"/>
      <c r="H42" s="3"/>
      <c r="I42" s="6"/>
      <c r="J42" s="3"/>
      <c r="K42" s="3"/>
      <c r="L42" s="3"/>
    </row>
    <row r="43" spans="1:12" ht="71.25" customHeight="1">
      <c r="A43" s="3"/>
      <c r="B43" s="3"/>
      <c r="C43" s="3"/>
      <c r="D43" s="3"/>
      <c r="E43" s="24"/>
      <c r="F43" s="3"/>
      <c r="G43" s="3"/>
      <c r="H43" s="3"/>
      <c r="I43" s="6"/>
      <c r="J43" s="3"/>
      <c r="K43" s="3"/>
      <c r="L43" s="3"/>
    </row>
    <row r="44" spans="1:12" ht="71.25" customHeight="1">
      <c r="A44" s="3"/>
      <c r="B44" s="3"/>
      <c r="C44" s="3"/>
      <c r="D44" s="3"/>
      <c r="E44" s="24"/>
      <c r="F44" s="3"/>
      <c r="G44" s="3"/>
      <c r="H44" s="3"/>
      <c r="I44" s="6"/>
      <c r="J44" s="3"/>
      <c r="K44" s="3"/>
      <c r="L44" s="3"/>
    </row>
    <row r="45" spans="1:12" ht="71.25" customHeight="1">
      <c r="A45" s="3"/>
      <c r="B45" s="3"/>
      <c r="C45" s="3"/>
      <c r="D45" s="3"/>
      <c r="E45" s="24"/>
      <c r="F45" s="3"/>
      <c r="G45" s="3"/>
      <c r="H45" s="3"/>
      <c r="I45" s="6"/>
      <c r="J45" s="3"/>
      <c r="K45" s="3"/>
      <c r="L45" s="3"/>
    </row>
    <row r="46" spans="1:12" ht="71.25" customHeight="1">
      <c r="A46" s="3"/>
      <c r="B46" s="3"/>
      <c r="C46" s="3"/>
      <c r="D46" s="3"/>
      <c r="E46" s="24"/>
      <c r="F46" s="3"/>
      <c r="G46" s="3"/>
      <c r="H46" s="3"/>
      <c r="I46" s="6"/>
      <c r="J46" s="3"/>
      <c r="K46" s="3"/>
      <c r="L46" s="3"/>
    </row>
    <row r="47" spans="1:12" ht="71.25" customHeight="1">
      <c r="A47" s="3"/>
      <c r="B47" s="3"/>
      <c r="C47" s="3"/>
      <c r="D47" s="3"/>
      <c r="E47" s="24"/>
      <c r="F47" s="3"/>
      <c r="G47" s="3"/>
      <c r="H47" s="3"/>
      <c r="I47" s="6"/>
      <c r="J47" s="3"/>
      <c r="K47" s="3"/>
      <c r="L47" s="3"/>
    </row>
    <row r="48" spans="1:12" ht="71.25" customHeight="1">
      <c r="A48" s="3"/>
      <c r="B48" s="3"/>
      <c r="C48" s="3"/>
      <c r="D48" s="3"/>
      <c r="E48" s="24"/>
      <c r="F48" s="3"/>
      <c r="G48" s="3"/>
      <c r="H48" s="3"/>
      <c r="I48" s="6"/>
      <c r="J48" s="3"/>
      <c r="K48" s="3"/>
      <c r="L48" s="3"/>
    </row>
    <row r="49" spans="1:12" ht="71.25" customHeight="1">
      <c r="A49" s="3"/>
      <c r="B49" s="3"/>
      <c r="C49" s="3"/>
      <c r="D49" s="3"/>
      <c r="E49" s="24"/>
      <c r="F49" s="3"/>
      <c r="G49" s="3"/>
      <c r="H49" s="3"/>
      <c r="I49" s="6"/>
      <c r="J49" s="3"/>
      <c r="K49" s="3"/>
      <c r="L49" s="3"/>
    </row>
    <row r="50" spans="1:12" ht="71.25" customHeight="1">
      <c r="A50" s="3"/>
      <c r="B50" s="3"/>
      <c r="C50" s="3"/>
      <c r="D50" s="3"/>
      <c r="E50" s="24"/>
      <c r="F50" s="3"/>
      <c r="G50" s="3"/>
      <c r="H50" s="3"/>
      <c r="I50" s="6"/>
      <c r="J50" s="3"/>
      <c r="K50" s="3"/>
      <c r="L50" s="3"/>
    </row>
    <row r="51" spans="1:12" ht="71.25" customHeight="1">
      <c r="A51" s="3"/>
      <c r="B51" s="3"/>
      <c r="C51" s="3"/>
      <c r="D51" s="3"/>
      <c r="E51" s="24"/>
      <c r="F51" s="3"/>
      <c r="G51" s="3"/>
      <c r="H51" s="3"/>
      <c r="I51" s="6"/>
      <c r="J51" s="3"/>
      <c r="K51" s="3"/>
      <c r="L51" s="3"/>
    </row>
    <row r="52" spans="1:12" ht="71.25" customHeight="1">
      <c r="A52" s="3"/>
      <c r="B52" s="3"/>
      <c r="C52" s="3"/>
      <c r="D52" s="3"/>
      <c r="E52" s="24"/>
      <c r="F52" s="3"/>
      <c r="G52" s="3"/>
      <c r="H52" s="3"/>
      <c r="I52" s="6"/>
      <c r="J52" s="3"/>
      <c r="K52" s="3"/>
      <c r="L52" s="3"/>
    </row>
    <row r="53" spans="1:12" ht="71.25" customHeight="1">
      <c r="A53" s="3"/>
      <c r="B53" s="3"/>
      <c r="C53" s="3"/>
      <c r="D53" s="3"/>
      <c r="E53" s="24"/>
      <c r="F53" s="3"/>
      <c r="G53" s="3"/>
      <c r="H53" s="3"/>
      <c r="I53" s="6"/>
      <c r="J53" s="3"/>
      <c r="K53" s="3"/>
      <c r="L53" s="3"/>
    </row>
    <row r="54" spans="1:12" ht="71.25" customHeight="1">
      <c r="A54" s="3"/>
      <c r="B54" s="3"/>
      <c r="C54" s="3"/>
      <c r="D54" s="3"/>
      <c r="E54" s="24"/>
      <c r="F54" s="3"/>
      <c r="G54" s="3"/>
      <c r="H54" s="3"/>
      <c r="I54" s="6"/>
      <c r="J54" s="3"/>
      <c r="K54" s="3"/>
      <c r="L54" s="3"/>
    </row>
    <row r="55" spans="1:12" ht="71.25" customHeight="1">
      <c r="A55" s="3"/>
      <c r="B55" s="3"/>
      <c r="C55" s="3"/>
      <c r="D55" s="3"/>
      <c r="E55" s="24"/>
      <c r="F55" s="3"/>
      <c r="G55" s="3"/>
      <c r="H55" s="3"/>
      <c r="I55" s="6"/>
      <c r="J55" s="3"/>
      <c r="K55" s="3"/>
      <c r="L55" s="3"/>
    </row>
    <row r="56" spans="1:12" ht="71.25" customHeight="1">
      <c r="A56" s="3"/>
      <c r="B56" s="3"/>
      <c r="C56" s="3"/>
      <c r="D56" s="3"/>
      <c r="E56" s="24"/>
      <c r="F56" s="3"/>
      <c r="G56" s="3"/>
      <c r="H56" s="3"/>
      <c r="I56" s="6"/>
      <c r="J56" s="3"/>
      <c r="K56" s="3"/>
      <c r="L56" s="3"/>
    </row>
    <row r="57" spans="1:12" ht="71.25" customHeight="1">
      <c r="A57" s="3"/>
      <c r="B57" s="3"/>
      <c r="C57" s="3"/>
      <c r="D57" s="3"/>
      <c r="E57" s="24"/>
      <c r="F57" s="3"/>
      <c r="G57" s="3"/>
      <c r="H57" s="3"/>
      <c r="I57" s="6"/>
      <c r="J57" s="3"/>
      <c r="K57" s="3"/>
      <c r="L57" s="3"/>
    </row>
    <row r="58" spans="1:12" ht="71.25" customHeight="1">
      <c r="A58" s="3"/>
      <c r="B58" s="3"/>
      <c r="C58" s="3"/>
      <c r="D58" s="3"/>
      <c r="E58" s="24"/>
      <c r="F58" s="3"/>
      <c r="G58" s="3"/>
      <c r="H58" s="3"/>
      <c r="I58" s="6"/>
      <c r="J58" s="3"/>
      <c r="K58" s="3"/>
      <c r="L58" s="3"/>
    </row>
    <row r="59" spans="1:12" ht="71.25" customHeight="1">
      <c r="A59" s="3"/>
      <c r="B59" s="3"/>
      <c r="C59" s="3"/>
      <c r="D59" s="3"/>
      <c r="E59" s="24"/>
      <c r="F59" s="3"/>
      <c r="G59" s="3"/>
      <c r="H59" s="3"/>
      <c r="I59" s="6"/>
      <c r="J59" s="3"/>
      <c r="K59" s="3"/>
      <c r="L59" s="3"/>
    </row>
    <row r="60" spans="1:12" ht="71.25" customHeight="1">
      <c r="A60" s="3"/>
      <c r="B60" s="3"/>
      <c r="C60" s="3"/>
      <c r="D60" s="3"/>
      <c r="E60" s="24"/>
      <c r="F60" s="3"/>
      <c r="G60" s="3"/>
      <c r="H60" s="3"/>
      <c r="I60" s="6"/>
      <c r="J60" s="3"/>
      <c r="K60" s="3"/>
      <c r="L60" s="3"/>
    </row>
  </sheetData>
  <dataValidations count="4">
    <dataValidation type="list" allowBlank="1" showInputMessage="1" showErrorMessage="1" sqref="G2:G13">
      <formula1>comuna</formula1>
    </dataValidation>
    <dataValidation type="list" allowBlank="1" showInputMessage="1" showErrorMessage="1" sqref="J2:J13">
      <formula1>enfoque</formula1>
    </dataValidation>
    <dataValidation type="list" allowBlank="1" showInputMessage="1" showErrorMessage="1" sqref="K2:K13">
      <formula1>tipo</formula1>
    </dataValidation>
    <dataValidation type="list" allowBlank="1" showInputMessage="1" showErrorMessage="1" sqref="B2:B13">
      <formula1>INDIRECT($A2)</formula1>
    </dataValidation>
  </dataValidations>
  <pageMargins left="0.70866141732283516" right="0.70866141732283516" top="0.74803149606299213" bottom="0.74803149606299213" header="0.31496062992126012" footer="0.31496062992126012"/>
  <pageSetup paperSize="0" scale="80" fitToWidth="0" fitToHeight="0" orientation="landscape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Tablas!$E$2:$P$2</xm:f>
          </x14:formula1>
          <xm:sqref>A2:A13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zoomScale="80" zoomScaleNormal="80" workbookViewId="0">
      <selection activeCell="H22" sqref="H22"/>
    </sheetView>
  </sheetViews>
  <sheetFormatPr baseColWidth="10" defaultColWidth="11.3984375" defaultRowHeight="71.25" customHeight="1"/>
  <cols>
    <col min="1" max="1" width="23.59765625" style="1" bestFit="1" customWidth="1"/>
    <col min="2" max="2" width="43.3984375" style="1" bestFit="1" customWidth="1"/>
    <col min="3" max="3" width="39.59765625" style="1" customWidth="1"/>
    <col min="4" max="5" width="17.3984375" style="1" customWidth="1"/>
    <col min="6" max="6" width="44.8984375" style="1" customWidth="1"/>
    <col min="7" max="7" width="18.59765625" style="1" customWidth="1"/>
    <col min="8" max="8" width="18.59765625" style="2" customWidth="1"/>
    <col min="9" max="11" width="18.59765625" style="1" customWidth="1"/>
    <col min="12" max="12" width="15.59765625" style="1" customWidth="1"/>
    <col min="13" max="13" width="11.3984375" style="1" customWidth="1"/>
    <col min="14" max="14" width="42.296875" style="1" customWidth="1"/>
    <col min="15" max="15" width="42.296875" style="2" bestFit="1" customWidth="1"/>
    <col min="16" max="16" width="11.3984375" style="1" customWidth="1"/>
    <col min="17" max="16384" width="11.3984375" style="1"/>
  </cols>
  <sheetData>
    <row r="1" spans="1:15" ht="71.2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1" t="s">
        <v>11</v>
      </c>
      <c r="N1" s="2"/>
      <c r="O1" s="1"/>
    </row>
    <row r="2" spans="1:15" ht="71.25" customHeight="1">
      <c r="A2" s="3" t="s">
        <v>12</v>
      </c>
      <c r="B2" s="3" t="s">
        <v>16</v>
      </c>
      <c r="C2" s="25" t="str">
        <f>_xlfn.XLOOKUP(Tabla118221222[[#This Row],[Actividad
(Sale del Plan de Acción)]],'2025'!C:C,'2025'!D:D)</f>
        <v>Creación y puesta en marcha de la Unidad de Reacción Inmediata</v>
      </c>
      <c r="D2" s="3" t="s">
        <v>214</v>
      </c>
      <c r="E2" s="62"/>
      <c r="F2" s="40" t="s">
        <v>261</v>
      </c>
      <c r="G2" s="3"/>
      <c r="H2" s="3"/>
      <c r="I2" s="6"/>
      <c r="J2" s="3"/>
      <c r="K2" s="3"/>
      <c r="L2" s="3"/>
      <c r="O2" s="1"/>
    </row>
    <row r="3" spans="1:15" ht="71.25" customHeight="1">
      <c r="A3" s="3" t="s">
        <v>22</v>
      </c>
      <c r="B3" s="3" t="s">
        <v>23</v>
      </c>
      <c r="C3" s="25" t="str">
        <f>_xlfn.XLOOKUP(Tabla118221222[[#This Row],[Actividad
(Sale del Plan de Acción)]],'2025'!C:C,'2025'!D:D)</f>
        <v>Jornadas de Capacitación a actores sociales</v>
      </c>
      <c r="D3" s="3" t="s">
        <v>214</v>
      </c>
      <c r="E3" s="62">
        <v>45826</v>
      </c>
      <c r="F3" s="40" t="s">
        <v>231</v>
      </c>
      <c r="G3" s="3"/>
      <c r="H3" s="3"/>
      <c r="I3" s="6">
        <v>13</v>
      </c>
      <c r="J3" s="3"/>
      <c r="K3" s="3"/>
      <c r="L3" s="3"/>
      <c r="O3" s="1"/>
    </row>
    <row r="4" spans="1:15" ht="71.25" customHeight="1">
      <c r="A4" s="3" t="s">
        <v>12</v>
      </c>
      <c r="B4" s="3" t="s">
        <v>13</v>
      </c>
      <c r="C4" s="3" t="str">
        <f>_xlfn.XLOOKUP(Tabla118221222[[#This Row],[Actividad
(Sale del Plan de Acción)]],'2025'!C:C,'2025'!D:D)</f>
        <v>Número de jornadas realizadas</v>
      </c>
      <c r="D4" s="3" t="s">
        <v>214</v>
      </c>
      <c r="E4" s="24">
        <v>45834</v>
      </c>
      <c r="F4" s="41" t="s">
        <v>259</v>
      </c>
      <c r="G4" s="3">
        <v>12</v>
      </c>
      <c r="H4" s="66" t="s">
        <v>223</v>
      </c>
      <c r="I4" s="6">
        <v>155</v>
      </c>
      <c r="J4" s="3" t="s">
        <v>105</v>
      </c>
      <c r="K4" s="3" t="s">
        <v>67</v>
      </c>
      <c r="L4" s="3"/>
    </row>
    <row r="5" spans="1:15" ht="71.25" customHeight="1">
      <c r="A5" s="3" t="s">
        <v>12</v>
      </c>
      <c r="B5" s="3" t="s">
        <v>14</v>
      </c>
      <c r="C5" s="25" t="str">
        <f>_xlfn.XLOOKUP(Tabla118221222[[#This Row],[Actividad
(Sale del Plan de Acción)]],'2025'!C:C,'2025'!D:D)</f>
        <v>Número de jornadas de divulgación de oferta institucional realizadas</v>
      </c>
      <c r="D5" s="3" t="s">
        <v>214</v>
      </c>
      <c r="E5" s="24">
        <v>45833</v>
      </c>
      <c r="F5" s="41" t="s">
        <v>216</v>
      </c>
      <c r="G5" s="3">
        <v>10</v>
      </c>
      <c r="H5" s="67" t="s">
        <v>221</v>
      </c>
      <c r="I5" s="6"/>
      <c r="J5" s="3"/>
      <c r="K5" s="3" t="s">
        <v>67</v>
      </c>
      <c r="L5" s="3"/>
    </row>
    <row r="6" spans="1:15" ht="71.25" customHeight="1">
      <c r="A6" s="3" t="s">
        <v>12</v>
      </c>
      <c r="B6" s="3" t="s">
        <v>14</v>
      </c>
      <c r="C6" s="25" t="str">
        <f>_xlfn.XLOOKUP(Tabla118221222[[#This Row],[Actividad
(Sale del Plan de Acción)]],'2025'!C:C,'2025'!D:D)</f>
        <v>Número de jornadas de divulgación de oferta institucional realizadas</v>
      </c>
      <c r="D6" s="3" t="s">
        <v>214</v>
      </c>
      <c r="E6" s="63">
        <v>45813</v>
      </c>
      <c r="F6" s="65" t="s">
        <v>215</v>
      </c>
      <c r="G6" s="29">
        <v>8</v>
      </c>
      <c r="H6" s="45" t="s">
        <v>217</v>
      </c>
      <c r="I6" s="6"/>
      <c r="J6" s="3"/>
      <c r="K6" s="3" t="s">
        <v>67</v>
      </c>
      <c r="L6" s="3"/>
      <c r="O6" s="1"/>
    </row>
    <row r="7" spans="1:15" ht="71.25" customHeight="1">
      <c r="A7" s="3" t="s">
        <v>12</v>
      </c>
      <c r="B7" s="3" t="s">
        <v>14</v>
      </c>
      <c r="C7" s="25" t="str">
        <f>_xlfn.XLOOKUP(Tabla118221222[[#This Row],[Actividad
(Sale del Plan de Acción)]],'2025'!C:C,'2025'!D:D)</f>
        <v>Número de jornadas de divulgación de oferta institucional realizadas</v>
      </c>
      <c r="D7" s="3" t="s">
        <v>214</v>
      </c>
      <c r="E7" s="63">
        <v>45819</v>
      </c>
      <c r="F7" s="64" t="s">
        <v>257</v>
      </c>
      <c r="G7" s="3">
        <v>6</v>
      </c>
      <c r="H7" s="45" t="s">
        <v>218</v>
      </c>
      <c r="I7" s="6"/>
      <c r="J7" s="3"/>
      <c r="K7" s="3" t="s">
        <v>67</v>
      </c>
      <c r="L7" s="3"/>
      <c r="O7" s="1"/>
    </row>
    <row r="8" spans="1:15" ht="71.25" customHeight="1">
      <c r="A8" s="3" t="s">
        <v>12</v>
      </c>
      <c r="B8" s="3" t="s">
        <v>13</v>
      </c>
      <c r="C8" s="25" t="str">
        <f>_xlfn.XLOOKUP(Tabla118221222[[#This Row],[Actividad
(Sale del Plan de Acción)]],'2025'!C:C,'2025'!D:D)</f>
        <v>Número de jornadas realizadas</v>
      </c>
      <c r="D8" s="3" t="s">
        <v>214</v>
      </c>
      <c r="E8" s="24">
        <v>45835</v>
      </c>
      <c r="F8" s="41" t="s">
        <v>219</v>
      </c>
      <c r="G8" s="3">
        <v>7</v>
      </c>
      <c r="H8" s="35" t="s">
        <v>222</v>
      </c>
      <c r="I8" s="6"/>
      <c r="J8" s="3"/>
      <c r="K8" s="3"/>
      <c r="L8" s="3"/>
      <c r="O8" s="1"/>
    </row>
    <row r="9" spans="1:15" ht="71.25" customHeight="1">
      <c r="A9" s="3" t="s">
        <v>12</v>
      </c>
      <c r="B9" s="3" t="s">
        <v>13</v>
      </c>
      <c r="C9" s="25" t="str">
        <f>_xlfn.XLOOKUP(Tabla118221222[[#This Row],[Actividad
(Sale del Plan de Acción)]],'2025'!C:C,'2025'!D:D)</f>
        <v>Número de jornadas realizadas</v>
      </c>
      <c r="D9" s="3" t="s">
        <v>214</v>
      </c>
      <c r="E9" s="24"/>
      <c r="F9" s="3" t="s">
        <v>219</v>
      </c>
      <c r="G9" s="3">
        <v>12</v>
      </c>
      <c r="H9" s="35" t="s">
        <v>223</v>
      </c>
      <c r="I9" s="6"/>
      <c r="J9" s="3"/>
      <c r="K9" s="3"/>
      <c r="L9" s="3"/>
      <c r="O9" s="1"/>
    </row>
    <row r="10" spans="1:15" ht="71.25" customHeight="1">
      <c r="A10" s="3" t="s">
        <v>12</v>
      </c>
      <c r="B10" s="3" t="s">
        <v>15</v>
      </c>
      <c r="C10" s="3" t="str">
        <f>_xlfn.XLOOKUP(Tabla118221222[[#This Row],[Actividad
(Sale del Plan de Acción)]],'2025'!C:C,'2025'!D:D)</f>
        <v>% de cumplimiento de participación en Comités y Consejos Territoriales</v>
      </c>
      <c r="D10" s="3" t="s">
        <v>214</v>
      </c>
      <c r="E10" s="24"/>
      <c r="F10" s="3" t="s">
        <v>220</v>
      </c>
      <c r="G10" s="3"/>
      <c r="H10" s="3"/>
      <c r="I10" s="6"/>
      <c r="J10" s="3"/>
      <c r="K10" s="3"/>
      <c r="L10" s="3"/>
      <c r="O10" s="1"/>
    </row>
    <row r="11" spans="1:15" ht="71.25" customHeight="1">
      <c r="A11" s="3" t="s">
        <v>25</v>
      </c>
      <c r="B11" s="3" t="s">
        <v>27</v>
      </c>
      <c r="C11" s="25" t="str">
        <f>_xlfn.XLOOKUP(Tabla118221222[[#This Row],[Actividad
(Sale del Plan de Acción)]],'2025'!C:C,'2025'!D:D)</f>
        <v>Jornadas de Operación Escudo Realizadas</v>
      </c>
      <c r="D11" s="3" t="s">
        <v>214</v>
      </c>
      <c r="E11" s="42">
        <v>45821</v>
      </c>
      <c r="F11" s="41" t="s">
        <v>258</v>
      </c>
      <c r="G11" s="3">
        <v>5</v>
      </c>
      <c r="H11" s="3" t="s">
        <v>239</v>
      </c>
      <c r="I11" s="6"/>
      <c r="J11" s="3"/>
      <c r="K11" s="3" t="s">
        <v>67</v>
      </c>
      <c r="L11" s="3"/>
    </row>
    <row r="12" spans="1:15" ht="71.25" customHeight="1">
      <c r="A12" s="3" t="s">
        <v>25</v>
      </c>
      <c r="B12" s="3" t="s">
        <v>28</v>
      </c>
      <c r="C12" s="25" t="str">
        <f>_xlfn.XLOOKUP(Tabla118221222[[#This Row],[Actividad
(Sale del Plan de Acción)]],'2025'!C:C,'2025'!D:D)</f>
        <v>Jornadas de Capacitación en Seguridad y Convivencia</v>
      </c>
      <c r="D12" s="3" t="s">
        <v>214</v>
      </c>
      <c r="E12" s="24"/>
      <c r="F12" s="3" t="s">
        <v>224</v>
      </c>
      <c r="G12" s="3">
        <v>1</v>
      </c>
      <c r="H12" s="3" t="s">
        <v>226</v>
      </c>
      <c r="I12" s="6"/>
      <c r="J12" s="3"/>
      <c r="K12" s="3"/>
      <c r="L12" s="3"/>
    </row>
    <row r="13" spans="1:15" ht="71.25" customHeight="1">
      <c r="A13" s="3" t="s">
        <v>25</v>
      </c>
      <c r="B13" s="3" t="s">
        <v>28</v>
      </c>
      <c r="C13" s="3" t="str">
        <f>_xlfn.XLOOKUP(Tabla118221222[[#This Row],[Actividad
(Sale del Plan de Acción)]],'2025'!C:C,'2025'!D:D)</f>
        <v>Jornadas de Capacitación en Seguridad y Convivencia</v>
      </c>
      <c r="D13" s="3" t="s">
        <v>214</v>
      </c>
      <c r="E13" s="24"/>
      <c r="F13" s="3" t="s">
        <v>224</v>
      </c>
      <c r="G13" s="3">
        <v>3</v>
      </c>
      <c r="H13" s="3" t="s">
        <v>227</v>
      </c>
      <c r="I13" s="30"/>
      <c r="J13" s="3"/>
      <c r="K13" s="3"/>
      <c r="L13" s="3"/>
    </row>
    <row r="14" spans="1:15" ht="71.25" customHeight="1">
      <c r="A14" s="3" t="s">
        <v>25</v>
      </c>
      <c r="B14" s="3" t="s">
        <v>28</v>
      </c>
      <c r="C14" s="3" t="str">
        <f>_xlfn.XLOOKUP(Tabla118221222[[#This Row],[Actividad
(Sale del Plan de Acción)]],'2025'!C:C,'2025'!D:D)</f>
        <v>Jornadas de Capacitación en Seguridad y Convivencia</v>
      </c>
      <c r="D14" s="3" t="s">
        <v>214</v>
      </c>
      <c r="E14" s="32"/>
      <c r="F14" s="3" t="s">
        <v>224</v>
      </c>
      <c r="G14" s="31">
        <v>4</v>
      </c>
      <c r="H14" s="3" t="s">
        <v>228</v>
      </c>
      <c r="I14" s="33"/>
      <c r="J14" s="31"/>
      <c r="K14" s="31"/>
      <c r="L14" s="31"/>
    </row>
    <row r="15" spans="1:15" ht="71.25" customHeight="1">
      <c r="A15" s="3" t="s">
        <v>25</v>
      </c>
      <c r="B15" s="3" t="s">
        <v>28</v>
      </c>
      <c r="C15" s="3" t="str">
        <f>_xlfn.XLOOKUP(Tabla118221222[[#This Row],[Actividad
(Sale del Plan de Acción)]],'2025'!C:C,'2025'!D:D)</f>
        <v>Jornadas de Capacitación en Seguridad y Convivencia</v>
      </c>
      <c r="D15" s="3" t="s">
        <v>214</v>
      </c>
      <c r="E15" s="24"/>
      <c r="F15" s="3" t="s">
        <v>224</v>
      </c>
      <c r="G15" s="3">
        <v>6</v>
      </c>
      <c r="H15" s="3" t="s">
        <v>229</v>
      </c>
      <c r="I15" s="6"/>
      <c r="J15" s="3"/>
      <c r="K15" s="3"/>
      <c r="L15" s="3"/>
    </row>
    <row r="16" spans="1:15" ht="71.25" customHeight="1">
      <c r="A16" s="3" t="s">
        <v>25</v>
      </c>
      <c r="B16" s="3" t="s">
        <v>27</v>
      </c>
      <c r="C16" s="25" t="str">
        <f>_xlfn.XLOOKUP(Tabla118221222[[#This Row],[Actividad
(Sale del Plan de Acción)]],'2025'!C:C,'2025'!D:D)</f>
        <v>Jornadas de Operación Escudo Realizadas</v>
      </c>
      <c r="D16" s="3" t="s">
        <v>214</v>
      </c>
      <c r="E16" s="32">
        <v>45835</v>
      </c>
      <c r="F16" s="41" t="s">
        <v>260</v>
      </c>
      <c r="G16" s="3"/>
      <c r="H16" s="3" t="s">
        <v>238</v>
      </c>
      <c r="I16" s="6"/>
      <c r="J16" s="3"/>
      <c r="K16" s="3"/>
      <c r="L16" s="3"/>
    </row>
    <row r="17" spans="1:18" ht="71.25" customHeight="1">
      <c r="A17" s="3" t="s">
        <v>25</v>
      </c>
      <c r="B17" s="3" t="s">
        <v>28</v>
      </c>
      <c r="C17" s="3" t="str">
        <f>_xlfn.XLOOKUP(Tabla118221222[[#This Row],[Actividad
(Sale del Plan de Acción)]],'2025'!C:C,'2025'!D:D)</f>
        <v>Jornadas de Capacitación en Seguridad y Convivencia</v>
      </c>
      <c r="D17" s="3" t="s">
        <v>214</v>
      </c>
      <c r="E17" s="24"/>
      <c r="F17" s="3" t="s">
        <v>224</v>
      </c>
      <c r="G17" s="3">
        <v>9</v>
      </c>
      <c r="H17" s="3" t="s">
        <v>230</v>
      </c>
      <c r="I17" s="6"/>
      <c r="J17" s="3"/>
      <c r="K17" s="3"/>
      <c r="L17" s="3"/>
    </row>
    <row r="18" spans="1:18" customFormat="1" ht="71.25" customHeight="1">
      <c r="A18" s="3" t="s">
        <v>17</v>
      </c>
      <c r="B18" s="3" t="s">
        <v>21</v>
      </c>
      <c r="C18" s="25" t="str">
        <f>_xlfn.XLOOKUP(Tabla118221222[[#This Row],[Actividad
(Sale del Plan de Acción)]],'2025'!C:C,'2025'!D:D)</f>
        <v>Jornadas de Promoción y Cuidado del Medio Ambiente</v>
      </c>
      <c r="D18" s="3" t="s">
        <v>214</v>
      </c>
      <c r="E18" s="24">
        <v>45832</v>
      </c>
      <c r="F18" s="64" t="s">
        <v>256</v>
      </c>
      <c r="G18" s="3">
        <v>5</v>
      </c>
      <c r="H18" s="67" t="s">
        <v>236</v>
      </c>
      <c r="I18" s="6"/>
      <c r="J18" s="3"/>
      <c r="K18" s="3"/>
      <c r="L18" s="3"/>
      <c r="M18" s="1"/>
      <c r="N18" s="1"/>
      <c r="O18" s="2"/>
      <c r="P18" s="1"/>
      <c r="Q18" s="1"/>
      <c r="R18" s="1"/>
    </row>
    <row r="19" spans="1:18" customFormat="1" ht="71.25" customHeight="1">
      <c r="A19" s="3" t="s">
        <v>25</v>
      </c>
      <c r="B19" s="3" t="s">
        <v>26</v>
      </c>
      <c r="C19" s="25" t="str">
        <f>_xlfn.XLOOKUP(Tabla118221222[[#This Row],[Actividad
(Sale del Plan de Acción)]],'2025'!C:C,'2025'!D:D)</f>
        <v>Porcentaje de atención en solicitudes de diligencias de inspección de policía</v>
      </c>
      <c r="D19" s="3" t="s">
        <v>214</v>
      </c>
      <c r="E19" s="24"/>
      <c r="F19" s="40" t="s">
        <v>225</v>
      </c>
      <c r="G19" s="3" t="s">
        <v>24</v>
      </c>
      <c r="H19" s="3"/>
      <c r="I19" s="6"/>
      <c r="J19" s="3"/>
      <c r="K19" s="3"/>
      <c r="L19" s="3"/>
      <c r="M19" s="1"/>
      <c r="N19" s="1"/>
      <c r="O19" s="2"/>
      <c r="P19" s="1"/>
      <c r="Q19" s="1"/>
      <c r="R19" s="1"/>
    </row>
    <row r="20" spans="1:18" customFormat="1" ht="71.25" customHeight="1">
      <c r="A20" s="3" t="s">
        <v>17</v>
      </c>
      <c r="B20" s="3" t="s">
        <v>18</v>
      </c>
      <c r="C20" s="3" t="str">
        <f>_xlfn.XLOOKUP(Tabla118221222[[#This Row],[Actividad
(Sale del Plan de Acción)]],'2025'!C:C,'2025'!D:D)</f>
        <v>Acciones de Seguimiento a la Gestión Ambiental</v>
      </c>
      <c r="D20" s="3" t="s">
        <v>214</v>
      </c>
      <c r="E20" s="24"/>
      <c r="F20" s="37" t="s">
        <v>232</v>
      </c>
      <c r="G20" s="3"/>
      <c r="H20" s="3"/>
      <c r="I20" s="6"/>
      <c r="J20" s="3"/>
      <c r="K20" s="3"/>
      <c r="L20" s="3"/>
      <c r="M20" s="1"/>
      <c r="N20" s="1"/>
      <c r="O20" s="2"/>
      <c r="P20" s="1"/>
      <c r="Q20" s="1"/>
      <c r="R20" s="1"/>
    </row>
    <row r="21" spans="1:18" customFormat="1" ht="71.25" customHeight="1">
      <c r="A21" s="3" t="s">
        <v>17</v>
      </c>
      <c r="B21" s="3" t="s">
        <v>21</v>
      </c>
      <c r="C21" s="3" t="str">
        <f>_xlfn.XLOOKUP(Tabla118221222[[#This Row],[Actividad
(Sale del Plan de Acción)]],'2025'!C:C,'2025'!D:D)</f>
        <v>Jornadas de Promoción y Cuidado del Medio Ambiente</v>
      </c>
      <c r="D21" s="3" t="s">
        <v>214</v>
      </c>
      <c r="E21" s="24"/>
      <c r="F21" s="37" t="s">
        <v>233</v>
      </c>
      <c r="G21" s="3">
        <v>4</v>
      </c>
      <c r="H21" s="37" t="s">
        <v>235</v>
      </c>
      <c r="I21" s="6"/>
      <c r="J21" s="3"/>
      <c r="K21" s="3"/>
      <c r="L21" s="3"/>
      <c r="M21" s="1"/>
      <c r="N21" s="1"/>
      <c r="O21" s="2"/>
      <c r="P21" s="1"/>
      <c r="Q21" s="1"/>
      <c r="R21" s="1"/>
    </row>
    <row r="22" spans="1:18" customFormat="1" ht="71.25" customHeight="1">
      <c r="A22" s="3" t="s">
        <v>12</v>
      </c>
      <c r="B22" s="3" t="s">
        <v>14</v>
      </c>
      <c r="C22" s="25" t="str">
        <f>_xlfn.XLOOKUP(Tabla118221222[[#This Row],[Actividad
(Sale del Plan de Acción)]],'2025'!C:C,'2025'!D:D)</f>
        <v>Número de jornadas de divulgación de oferta institucional realizadas</v>
      </c>
      <c r="D22" s="3" t="s">
        <v>214</v>
      </c>
      <c r="E22" s="42">
        <v>45822</v>
      </c>
      <c r="F22" s="44" t="s">
        <v>253</v>
      </c>
      <c r="G22" s="3">
        <v>4</v>
      </c>
      <c r="H22" s="68" t="s">
        <v>252</v>
      </c>
      <c r="I22" s="6">
        <v>23</v>
      </c>
      <c r="J22" s="3" t="s">
        <v>105</v>
      </c>
      <c r="K22" s="3" t="s">
        <v>67</v>
      </c>
      <c r="L22" s="3"/>
      <c r="M22" s="1"/>
      <c r="N22" s="1"/>
      <c r="O22" s="2"/>
      <c r="P22" s="1"/>
      <c r="Q22" s="1"/>
      <c r="R22" s="1"/>
    </row>
    <row r="23" spans="1:18" ht="71.25" customHeight="1">
      <c r="A23" s="3" t="s">
        <v>17</v>
      </c>
      <c r="B23" s="3" t="s">
        <v>21</v>
      </c>
      <c r="C23" s="3" t="str">
        <f>_xlfn.XLOOKUP(Tabla118221222[[#This Row],[Actividad
(Sale del Plan de Acción)]],'2025'!C:C,'2025'!D:D)</f>
        <v>Jornadas de Promoción y Cuidado del Medio Ambiente</v>
      </c>
      <c r="D23" s="3" t="s">
        <v>214</v>
      </c>
      <c r="E23" s="24"/>
      <c r="F23" s="37" t="s">
        <v>233</v>
      </c>
      <c r="G23" s="3">
        <v>6</v>
      </c>
      <c r="H23" s="37" t="s">
        <v>237</v>
      </c>
      <c r="I23" s="6"/>
      <c r="J23" s="3"/>
      <c r="K23" s="3"/>
      <c r="L23" s="3"/>
    </row>
    <row r="24" spans="1:18" ht="71.25" customHeight="1">
      <c r="A24" s="3" t="s">
        <v>17</v>
      </c>
      <c r="B24" s="3" t="s">
        <v>20</v>
      </c>
      <c r="C24" s="25" t="str">
        <f>_xlfn.XLOOKUP(Tabla118221222[[#This Row],[Actividad
(Sale del Plan de Acción)]],'2025'!C:C,'2025'!D:D)</f>
        <v>Número de acciones de Bienestar Animal</v>
      </c>
      <c r="D24" s="3" t="s">
        <v>214</v>
      </c>
      <c r="E24" s="24"/>
      <c r="F24" s="28" t="s">
        <v>234</v>
      </c>
      <c r="G24" s="3"/>
      <c r="H24" s="3"/>
      <c r="I24" s="6"/>
      <c r="J24" s="3"/>
      <c r="K24" s="3"/>
      <c r="L24" s="3"/>
    </row>
    <row r="25" spans="1:18" ht="71.25" customHeight="1">
      <c r="A25" s="3" t="s">
        <v>17</v>
      </c>
      <c r="B25" s="3" t="s">
        <v>19</v>
      </c>
      <c r="C25" s="25" t="str">
        <f>_xlfn.XLOOKUP(Tabla118221222[[#This Row],[Actividad
(Sale del Plan de Acción)]],'2025'!C:C,'2025'!D:D)</f>
        <v>Recorridos de visita y protección de patrimonio público realizadas</v>
      </c>
      <c r="D25" s="3" t="s">
        <v>214</v>
      </c>
      <c r="E25" s="24">
        <v>45826</v>
      </c>
      <c r="F25" s="43" t="s">
        <v>254</v>
      </c>
      <c r="G25" s="3"/>
      <c r="H25" s="3" t="s">
        <v>255</v>
      </c>
      <c r="I25" s="6"/>
      <c r="J25" s="3"/>
      <c r="K25" s="3"/>
      <c r="L25" s="3"/>
    </row>
    <row r="26" spans="1:18" ht="71.25" customHeight="1">
      <c r="A26" s="3"/>
      <c r="B26" s="3"/>
      <c r="C26" s="3">
        <f>_xlfn.XLOOKUP(Tabla118221222[[#This Row],[Actividad
(Sale del Plan de Acción)]],'2025'!C:C,'2025'!D:D)</f>
        <v>0</v>
      </c>
      <c r="D26" s="3"/>
      <c r="E26" s="24"/>
      <c r="F26" s="3"/>
      <c r="G26" s="3"/>
      <c r="H26" s="3"/>
      <c r="I26" s="6"/>
      <c r="J26" s="3"/>
      <c r="K26" s="3"/>
      <c r="L26" s="3"/>
    </row>
    <row r="27" spans="1:18" ht="71.25" customHeight="1">
      <c r="A27" s="3"/>
      <c r="B27" s="3"/>
      <c r="C27" s="3">
        <f>_xlfn.XLOOKUP(Tabla118221222[[#This Row],[Actividad
(Sale del Plan de Acción)]],'2025'!C:C,'2025'!D:D)</f>
        <v>0</v>
      </c>
      <c r="D27" s="3"/>
      <c r="E27" s="24"/>
      <c r="F27" s="3"/>
      <c r="G27" s="3"/>
      <c r="H27" s="3"/>
      <c r="I27" s="6"/>
      <c r="J27" s="3"/>
      <c r="K27" s="3"/>
      <c r="L27" s="3"/>
    </row>
  </sheetData>
  <phoneticPr fontId="9" type="noConversion"/>
  <dataValidations count="4">
    <dataValidation type="list" allowBlank="1" showInputMessage="1" showErrorMessage="1" sqref="K17:K27 K2:K16">
      <formula1>tipo</formula1>
    </dataValidation>
    <dataValidation type="list" allowBlank="1" showInputMessage="1" showErrorMessage="1" sqref="J17:J27 J2:J16">
      <formula1>enfoque</formula1>
    </dataValidation>
    <dataValidation type="list" allowBlank="1" showInputMessage="1" showErrorMessage="1" sqref="G17:G27 G2:G16">
      <formula1>comuna</formula1>
    </dataValidation>
    <dataValidation type="list" allowBlank="1" showInputMessage="1" showErrorMessage="1" sqref="B2:B27">
      <formula1>INDIRECT($A2)</formula1>
    </dataValidation>
  </dataValidations>
  <pageMargins left="0.70866141732283516" right="0.70866141732283516" top="0.74803149606299213" bottom="0.74803149606299213" header="0.31496062992126012" footer="0.31496062992126012"/>
  <pageSetup paperSize="0" scale="80" fitToWidth="0" fitToHeight="0" orientation="landscape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Tablas!$E$2:$P$2</xm:f>
          </x14:formula1>
          <xm:sqref>A17:A27 A2:A16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7"/>
  <sheetViews>
    <sheetView tabSelected="1" zoomScale="80" zoomScaleNormal="80" workbookViewId="0">
      <selection activeCell="G17" sqref="G17"/>
    </sheetView>
  </sheetViews>
  <sheetFormatPr baseColWidth="10" defaultColWidth="11.3984375" defaultRowHeight="71.25" customHeight="1"/>
  <cols>
    <col min="1" max="1" width="23.59765625" style="1" bestFit="1" customWidth="1"/>
    <col min="2" max="2" width="43.3984375" style="1" bestFit="1" customWidth="1"/>
    <col min="3" max="3" width="39.59765625" style="1" customWidth="1"/>
    <col min="4" max="5" width="17.3984375" style="1" customWidth="1"/>
    <col min="6" max="6" width="44.8984375" style="1" customWidth="1"/>
    <col min="7" max="7" width="18.59765625" style="1" customWidth="1"/>
    <col min="8" max="8" width="18.59765625" style="2" customWidth="1"/>
    <col min="9" max="11" width="18.59765625" style="1" customWidth="1"/>
    <col min="12" max="12" width="15.59765625" style="1" customWidth="1"/>
    <col min="13" max="13" width="11.3984375" style="1" customWidth="1"/>
    <col min="14" max="14" width="42.296875" style="1" customWidth="1"/>
    <col min="15" max="15" width="42.296875" style="2" bestFit="1" customWidth="1"/>
    <col min="16" max="16" width="11.3984375" style="1" customWidth="1"/>
    <col min="17" max="16384" width="11.3984375" style="1"/>
  </cols>
  <sheetData>
    <row r="1" spans="1:18" ht="71.2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1" t="s">
        <v>11</v>
      </c>
      <c r="N1" s="2"/>
      <c r="O1" s="1"/>
    </row>
    <row r="2" spans="1:18" ht="71.25" customHeight="1">
      <c r="A2" s="50" t="s">
        <v>12</v>
      </c>
      <c r="B2" s="50" t="s">
        <v>15</v>
      </c>
      <c r="C2" s="50" t="str">
        <f>_xlfn.XLOOKUP(Tabla11822122228[[#This Row],[Actividad
(Sale del Plan de Acción)]],'2025'!C:C,'2025'!D:D)</f>
        <v>% de cumplimiento de participación en Comités y Consejos Territoriales</v>
      </c>
      <c r="D2" s="50" t="s">
        <v>214</v>
      </c>
      <c r="E2" s="69"/>
      <c r="F2" s="50" t="s">
        <v>220</v>
      </c>
      <c r="G2" s="50"/>
      <c r="H2" s="50"/>
      <c r="I2" s="54"/>
      <c r="J2" s="50"/>
      <c r="K2" s="50"/>
      <c r="L2" s="50"/>
    </row>
    <row r="3" spans="1:18" ht="71.25" customHeight="1">
      <c r="A3" s="50" t="s">
        <v>12</v>
      </c>
      <c r="B3" s="50" t="s">
        <v>16</v>
      </c>
      <c r="C3" s="50" t="str">
        <f>_xlfn.XLOOKUP(Tabla11822122228[[#This Row],[Actividad
(Sale del Plan de Acción)]],'2025'!C:C,'2025'!D:D)</f>
        <v>Creación y puesta en marcha de la Unidad de Reacción Inmediata</v>
      </c>
      <c r="D3" s="50" t="s">
        <v>214</v>
      </c>
      <c r="E3" s="69"/>
      <c r="F3" s="50" t="s">
        <v>267</v>
      </c>
      <c r="G3" s="50"/>
      <c r="H3" s="50"/>
      <c r="I3" s="54"/>
      <c r="J3" s="50"/>
      <c r="K3" s="50"/>
      <c r="L3" s="50"/>
      <c r="O3" s="1"/>
    </row>
    <row r="4" spans="1:18" ht="71.25" customHeight="1">
      <c r="A4" s="50" t="s">
        <v>22</v>
      </c>
      <c r="B4" s="50" t="s">
        <v>23</v>
      </c>
      <c r="C4" s="50" t="str">
        <f>_xlfn.XLOOKUP(Tabla11822122228[[#This Row],[Actividad
(Sale del Plan de Acción)]],'2025'!C:C,'2025'!D:D)</f>
        <v>Jornadas de Capacitación a actores sociales</v>
      </c>
      <c r="D4" s="50" t="s">
        <v>214</v>
      </c>
      <c r="E4" s="69"/>
      <c r="F4" s="50" t="s">
        <v>268</v>
      </c>
      <c r="G4" s="50"/>
      <c r="H4" s="50"/>
      <c r="I4" s="54"/>
      <c r="J4" s="50"/>
      <c r="K4" s="50"/>
      <c r="L4" s="50"/>
      <c r="O4" s="1"/>
    </row>
    <row r="5" spans="1:18" ht="71.25" customHeight="1">
      <c r="A5" s="50" t="s">
        <v>25</v>
      </c>
      <c r="B5" s="50" t="s">
        <v>28</v>
      </c>
      <c r="C5" s="50" t="str">
        <f>_xlfn.XLOOKUP(Tabla11822122228[[#This Row],[Actividad
(Sale del Plan de Acción)]],'2025'!C:C,'2025'!D:D)</f>
        <v>Jornadas de Capacitación en Seguridad y Convivencia</v>
      </c>
      <c r="D5" s="50" t="s">
        <v>214</v>
      </c>
      <c r="E5" s="69"/>
      <c r="F5" s="50" t="s">
        <v>224</v>
      </c>
      <c r="G5" s="50"/>
      <c r="H5" s="50"/>
      <c r="I5" s="54"/>
      <c r="J5" s="50"/>
      <c r="K5" s="50"/>
      <c r="L5" s="50"/>
      <c r="O5" s="1"/>
    </row>
    <row r="6" spans="1:18" ht="71.25" customHeight="1">
      <c r="A6" s="50" t="s">
        <v>25</v>
      </c>
      <c r="B6" s="50" t="s">
        <v>28</v>
      </c>
      <c r="C6" s="50" t="str">
        <f>_xlfn.XLOOKUP(Tabla11822122228[[#This Row],[Actividad
(Sale del Plan de Acción)]],'2025'!C:C,'2025'!D:D)</f>
        <v>Jornadas de Capacitación en Seguridad y Convivencia</v>
      </c>
      <c r="D6" s="50" t="s">
        <v>214</v>
      </c>
      <c r="E6" s="69"/>
      <c r="F6" s="50" t="s">
        <v>224</v>
      </c>
      <c r="G6" s="50"/>
      <c r="H6" s="50"/>
      <c r="I6" s="54"/>
      <c r="J6" s="50"/>
      <c r="K6" s="50"/>
      <c r="L6" s="50"/>
      <c r="O6" s="1"/>
    </row>
    <row r="7" spans="1:18" ht="71.25" customHeight="1">
      <c r="A7" s="50" t="s">
        <v>25</v>
      </c>
      <c r="B7" s="50" t="s">
        <v>27</v>
      </c>
      <c r="C7" s="50" t="str">
        <f>_xlfn.XLOOKUP(Tabla11822122228[[#This Row],[Actividad
(Sale del Plan de Acción)]],'2025'!C:C,'2025'!D:D)</f>
        <v>Jornadas de Operación Escudo Realizadas</v>
      </c>
      <c r="D7" s="50" t="s">
        <v>214</v>
      </c>
      <c r="E7" s="69"/>
      <c r="F7" s="50" t="s">
        <v>269</v>
      </c>
      <c r="G7" s="50"/>
      <c r="H7" s="50"/>
      <c r="I7" s="54"/>
      <c r="J7" s="50"/>
      <c r="K7" s="50"/>
      <c r="L7" s="50"/>
    </row>
    <row r="8" spans="1:18" customFormat="1" ht="71.25" customHeight="1">
      <c r="A8" s="50" t="s">
        <v>17</v>
      </c>
      <c r="B8" s="50" t="s">
        <v>20</v>
      </c>
      <c r="C8" s="50" t="str">
        <f>_xlfn.XLOOKUP(Tabla11822122228[[#This Row],[Actividad
(Sale del Plan de Acción)]],'2025'!C:C,'2025'!D:D)</f>
        <v>Número de acciones de Bienestar Animal</v>
      </c>
      <c r="D8" s="50" t="s">
        <v>214</v>
      </c>
      <c r="E8" s="69"/>
      <c r="F8" s="70" t="s">
        <v>234</v>
      </c>
      <c r="G8" s="50"/>
      <c r="H8" s="50"/>
      <c r="I8" s="54"/>
      <c r="J8" s="50"/>
      <c r="K8" s="50"/>
      <c r="L8" s="50"/>
      <c r="M8" s="1"/>
      <c r="N8" s="1"/>
      <c r="O8" s="2"/>
      <c r="P8" s="1"/>
      <c r="Q8" s="1"/>
      <c r="R8" s="1"/>
    </row>
    <row r="9" spans="1:18" customFormat="1" ht="71.25" customHeight="1">
      <c r="A9" s="50" t="s">
        <v>12</v>
      </c>
      <c r="B9" s="50" t="s">
        <v>14</v>
      </c>
      <c r="C9" s="50" t="str">
        <f>_xlfn.XLOOKUP(Tabla11822122228[[#This Row],[Actividad
(Sale del Plan de Acción)]],'2025'!C:C,'2025'!D:D)</f>
        <v>Número de jornadas de divulgación de oferta institucional realizadas</v>
      </c>
      <c r="D9" s="50" t="s">
        <v>214</v>
      </c>
      <c r="E9" s="69"/>
      <c r="F9" s="70" t="s">
        <v>270</v>
      </c>
      <c r="G9" s="50">
        <v>9</v>
      </c>
      <c r="H9" s="50" t="s">
        <v>271</v>
      </c>
      <c r="I9" s="54"/>
      <c r="J9" s="50"/>
      <c r="K9" s="50"/>
      <c r="L9" s="50"/>
      <c r="M9" s="1"/>
      <c r="N9" s="1"/>
      <c r="O9" s="2"/>
      <c r="P9" s="1"/>
      <c r="Q9" s="1"/>
      <c r="R9" s="1"/>
    </row>
    <row r="10" spans="1:18" customFormat="1" ht="71.25" customHeight="1">
      <c r="A10" s="50" t="s">
        <v>12</v>
      </c>
      <c r="B10" s="50" t="s">
        <v>14</v>
      </c>
      <c r="C10" s="50" t="str">
        <f>_xlfn.XLOOKUP(Tabla11822122228[[#This Row],[Actividad
(Sale del Plan de Acción)]],'2025'!C:C,'2025'!D:D)</f>
        <v>Número de jornadas de divulgación de oferta institucional realizadas</v>
      </c>
      <c r="D10" s="50" t="s">
        <v>214</v>
      </c>
      <c r="E10" s="69"/>
      <c r="F10" s="70" t="s">
        <v>270</v>
      </c>
      <c r="G10" s="50">
        <v>1</v>
      </c>
      <c r="H10" s="50" t="s">
        <v>272</v>
      </c>
      <c r="I10" s="54"/>
      <c r="J10" s="50"/>
      <c r="K10" s="50"/>
      <c r="L10" s="50"/>
      <c r="M10" s="1"/>
      <c r="N10" s="1"/>
      <c r="O10" s="2"/>
      <c r="P10" s="1"/>
      <c r="Q10" s="1"/>
      <c r="R10" s="1"/>
    </row>
    <row r="11" spans="1:18" customFormat="1" ht="71.25" customHeight="1">
      <c r="A11" s="50" t="s">
        <v>12</v>
      </c>
      <c r="B11" s="50" t="s">
        <v>14</v>
      </c>
      <c r="C11" s="50" t="str">
        <f>_xlfn.XLOOKUP(Tabla11822122228[[#This Row],[Actividad
(Sale del Plan de Acción)]],'2025'!C:C,'2025'!D:D)</f>
        <v>Número de jornadas de divulgación de oferta institucional realizadas</v>
      </c>
      <c r="D11" s="50" t="s">
        <v>214</v>
      </c>
      <c r="E11" s="69"/>
      <c r="F11" s="70" t="s">
        <v>270</v>
      </c>
      <c r="G11" s="50">
        <v>4</v>
      </c>
      <c r="H11" s="50" t="s">
        <v>235</v>
      </c>
      <c r="I11" s="54"/>
      <c r="J11" s="50"/>
      <c r="K11" s="50"/>
      <c r="L11" s="50"/>
      <c r="M11" s="1"/>
      <c r="N11" s="1"/>
      <c r="O11" s="2"/>
      <c r="P11" s="1"/>
      <c r="Q11" s="1"/>
      <c r="R11" s="1"/>
    </row>
    <row r="12" spans="1:18" customFormat="1" ht="71.25" customHeight="1">
      <c r="A12" s="50" t="s">
        <v>12</v>
      </c>
      <c r="B12" s="50" t="s">
        <v>14</v>
      </c>
      <c r="C12" s="50" t="str">
        <f>_xlfn.XLOOKUP(Tabla11822122228[[#This Row],[Actividad
(Sale del Plan de Acción)]],'2025'!C:C,'2025'!D:D)</f>
        <v>Número de jornadas de divulgación de oferta institucional realizadas</v>
      </c>
      <c r="D12" s="50" t="s">
        <v>214</v>
      </c>
      <c r="E12" s="69"/>
      <c r="F12" s="70" t="s">
        <v>270</v>
      </c>
      <c r="G12" s="50">
        <v>4</v>
      </c>
      <c r="H12" s="50" t="s">
        <v>276</v>
      </c>
      <c r="I12" s="54"/>
      <c r="J12" s="50"/>
      <c r="K12" s="50"/>
      <c r="L12" s="50"/>
      <c r="M12" s="1"/>
      <c r="N12" s="1"/>
      <c r="O12" s="2"/>
      <c r="P12" s="1"/>
      <c r="Q12" s="1"/>
      <c r="R12" s="1"/>
    </row>
    <row r="13" spans="1:18" customFormat="1" ht="71.25" customHeight="1">
      <c r="A13" s="50" t="s">
        <v>12</v>
      </c>
      <c r="B13" s="50" t="s">
        <v>13</v>
      </c>
      <c r="C13" s="50" t="str">
        <f>_xlfn.XLOOKUP(Tabla11822122228[[#This Row],[Actividad
(Sale del Plan de Acción)]],'2025'!C:C,'2025'!D:D)</f>
        <v>Número de jornadas realizadas</v>
      </c>
      <c r="D13" s="50" t="s">
        <v>214</v>
      </c>
      <c r="E13" s="69"/>
      <c r="F13" s="50" t="s">
        <v>219</v>
      </c>
      <c r="G13" s="50">
        <v>3</v>
      </c>
      <c r="H13" s="50" t="s">
        <v>273</v>
      </c>
      <c r="I13" s="54"/>
      <c r="J13" s="50"/>
      <c r="K13" s="50"/>
      <c r="L13" s="50"/>
      <c r="M13" s="1"/>
      <c r="N13" s="1"/>
      <c r="O13" s="2"/>
      <c r="P13" s="1"/>
      <c r="Q13" s="1"/>
      <c r="R13" s="1"/>
    </row>
    <row r="14" spans="1:18" ht="71.25" customHeight="1">
      <c r="A14" s="50" t="s">
        <v>12</v>
      </c>
      <c r="B14" s="50" t="s">
        <v>13</v>
      </c>
      <c r="C14" s="50" t="str">
        <f>_xlfn.XLOOKUP(Tabla11822122228[[#This Row],[Actividad
(Sale del Plan de Acción)]],'2025'!C:C,'2025'!D:D)</f>
        <v>Número de jornadas realizadas</v>
      </c>
      <c r="D14" s="50" t="s">
        <v>214</v>
      </c>
      <c r="E14" s="69"/>
      <c r="F14" s="50" t="s">
        <v>219</v>
      </c>
      <c r="G14" s="50">
        <v>4</v>
      </c>
      <c r="H14" s="50" t="s">
        <v>274</v>
      </c>
      <c r="I14" s="54"/>
      <c r="J14" s="50"/>
      <c r="K14" s="50"/>
      <c r="L14" s="50"/>
    </row>
    <row r="15" spans="1:18" ht="71.25" customHeight="1">
      <c r="A15" s="50" t="s">
        <v>12</v>
      </c>
      <c r="B15" s="50" t="s">
        <v>13</v>
      </c>
      <c r="C15" s="50" t="str">
        <f>_xlfn.XLOOKUP(Tabla11822122228[[#This Row],[Actividad
(Sale del Plan de Acción)]],'2025'!C:C,'2025'!D:D)</f>
        <v>Número de jornadas realizadas</v>
      </c>
      <c r="D15" s="50" t="s">
        <v>214</v>
      </c>
      <c r="E15" s="69"/>
      <c r="F15" s="50" t="s">
        <v>219</v>
      </c>
      <c r="G15" s="50">
        <v>6</v>
      </c>
      <c r="H15" s="46" t="s">
        <v>275</v>
      </c>
      <c r="I15" s="54"/>
      <c r="J15" s="50"/>
      <c r="K15" s="50"/>
      <c r="L15" s="50"/>
    </row>
    <row r="16" spans="1:18" ht="71.25" customHeight="1">
      <c r="A16" s="50" t="s">
        <v>12</v>
      </c>
      <c r="B16" s="50" t="s">
        <v>13</v>
      </c>
      <c r="C16" s="50" t="str">
        <f>_xlfn.XLOOKUP(Tabla11822122228[[#This Row],[Actividad
(Sale del Plan de Acción)]],'2025'!C:C,'2025'!D:D)</f>
        <v>Número de jornadas realizadas</v>
      </c>
      <c r="D16" s="50" t="s">
        <v>214</v>
      </c>
      <c r="E16" s="69"/>
      <c r="F16" s="50" t="s">
        <v>219</v>
      </c>
      <c r="G16" s="50">
        <v>4</v>
      </c>
      <c r="H16" s="50" t="s">
        <v>228</v>
      </c>
      <c r="I16" s="54"/>
      <c r="J16" s="50"/>
      <c r="K16" s="50"/>
      <c r="L16" s="50"/>
    </row>
    <row r="17" spans="1:12" ht="71.25" customHeight="1">
      <c r="A17" s="50" t="s">
        <v>25</v>
      </c>
      <c r="B17" s="50" t="s">
        <v>26</v>
      </c>
      <c r="C17" s="50" t="str">
        <f>_xlfn.XLOOKUP(Tabla11822122228[[#This Row],[Actividad
(Sale del Plan de Acción)]],'2025'!C:C,'2025'!D:D)</f>
        <v>Porcentaje de atención en solicitudes de diligencias de inspección de policía</v>
      </c>
      <c r="D17" s="50" t="s">
        <v>214</v>
      </c>
      <c r="E17" s="69"/>
      <c r="F17" s="50" t="s">
        <v>225</v>
      </c>
      <c r="G17" s="50" t="s">
        <v>24</v>
      </c>
      <c r="H17" s="50"/>
      <c r="I17" s="54"/>
      <c r="J17" s="50"/>
      <c r="K17" s="50"/>
      <c r="L17" s="50"/>
    </row>
  </sheetData>
  <dataValidations count="4">
    <dataValidation type="list" allowBlank="1" showInputMessage="1" showErrorMessage="1" sqref="G2:G17">
      <formula1>comuna</formula1>
    </dataValidation>
    <dataValidation type="list" allowBlank="1" showInputMessage="1" showErrorMessage="1" sqref="J2:J17">
      <formula1>enfoque</formula1>
    </dataValidation>
    <dataValidation type="list" allowBlank="1" showInputMessage="1" showErrorMessage="1" sqref="K2:K17">
      <formula1>tipo</formula1>
    </dataValidation>
    <dataValidation type="list" allowBlank="1" showInputMessage="1" showErrorMessage="1" sqref="B2:B17">
      <formula1>INDIRECT($A2)</formula1>
    </dataValidation>
  </dataValidations>
  <pageMargins left="0.70866141732283516" right="0.70866141732283516" top="0.74803149606299213" bottom="0.74803149606299213" header="0.31496062992126012" footer="0.31496062992126012"/>
  <pageSetup paperSize="0" scale="80" fitToWidth="0" fitToHeight="0" orientation="landscape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Tablas!$E$2:$P$2</xm:f>
          </x14:formula1>
          <xm:sqref>A2:A17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topLeftCell="C1" zoomScale="80" zoomScaleNormal="80" workbookViewId="0">
      <selection activeCell="C2" sqref="C2"/>
    </sheetView>
  </sheetViews>
  <sheetFormatPr baseColWidth="10" defaultColWidth="11.3984375" defaultRowHeight="71.25" customHeight="1"/>
  <cols>
    <col min="1" max="1" width="23.59765625" style="1" bestFit="1" customWidth="1"/>
    <col min="2" max="2" width="43.3984375" style="1" bestFit="1" customWidth="1"/>
    <col min="3" max="3" width="39.59765625" style="1" customWidth="1"/>
    <col min="4" max="5" width="17.3984375" style="1" customWidth="1"/>
    <col min="6" max="6" width="44.8984375" style="1" customWidth="1"/>
    <col min="7" max="7" width="18.59765625" style="1" customWidth="1"/>
    <col min="8" max="8" width="18.59765625" style="2" customWidth="1"/>
    <col min="9" max="11" width="18.59765625" style="1" customWidth="1"/>
    <col min="12" max="12" width="15.59765625" style="1" customWidth="1"/>
    <col min="13" max="13" width="11.3984375" style="1" customWidth="1"/>
    <col min="14" max="14" width="42.296875" style="1" customWidth="1"/>
    <col min="15" max="15" width="42.296875" style="2" bestFit="1" customWidth="1"/>
    <col min="16" max="16" width="11.3984375" style="1" customWidth="1"/>
    <col min="17" max="16384" width="11.3984375" style="1"/>
  </cols>
  <sheetData>
    <row r="1" spans="1:18" ht="71.25" customHeight="1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5" t="s">
        <v>8</v>
      </c>
      <c r="J1" s="4" t="s">
        <v>9</v>
      </c>
      <c r="K1" s="4" t="s">
        <v>10</v>
      </c>
      <c r="L1" s="1" t="s">
        <v>11</v>
      </c>
      <c r="N1" s="2"/>
      <c r="O1" s="1"/>
    </row>
    <row r="2" spans="1:18" ht="71.25" customHeight="1">
      <c r="A2" s="3" t="s">
        <v>12</v>
      </c>
      <c r="B2" s="3" t="s">
        <v>16</v>
      </c>
      <c r="C2" s="3" t="s">
        <v>122</v>
      </c>
      <c r="D2" s="3" t="s">
        <v>182</v>
      </c>
      <c r="E2" s="24">
        <v>45672</v>
      </c>
      <c r="F2" s="39" t="s">
        <v>183</v>
      </c>
      <c r="G2" s="3" t="s">
        <v>98</v>
      </c>
      <c r="H2" s="3" t="s">
        <v>173</v>
      </c>
      <c r="I2" s="6">
        <v>6</v>
      </c>
      <c r="J2" s="3" t="s">
        <v>105</v>
      </c>
      <c r="K2" s="3" t="s">
        <v>242</v>
      </c>
      <c r="L2" s="3" t="s">
        <v>176</v>
      </c>
      <c r="O2" s="1"/>
    </row>
    <row r="3" spans="1:18" ht="71.25" customHeight="1">
      <c r="A3" s="46" t="s">
        <v>12</v>
      </c>
      <c r="B3" s="46" t="s">
        <v>15</v>
      </c>
      <c r="C3" s="47" t="s">
        <v>121</v>
      </c>
      <c r="D3" s="46" t="s">
        <v>243</v>
      </c>
      <c r="E3" s="24">
        <v>45699</v>
      </c>
      <c r="F3" s="48" t="s">
        <v>244</v>
      </c>
      <c r="G3" s="46" t="s">
        <v>24</v>
      </c>
      <c r="H3" s="46" t="s">
        <v>245</v>
      </c>
      <c r="I3" s="49">
        <v>5</v>
      </c>
      <c r="J3" s="46" t="s">
        <v>105</v>
      </c>
      <c r="K3" s="46" t="s">
        <v>246</v>
      </c>
      <c r="L3" s="46" t="s">
        <v>176</v>
      </c>
      <c r="O3" s="1"/>
    </row>
    <row r="4" spans="1:18" ht="71.25" customHeight="1">
      <c r="A4" s="46" t="s">
        <v>12</v>
      </c>
      <c r="B4" s="46" t="s">
        <v>15</v>
      </c>
      <c r="C4" s="47" t="s">
        <v>121</v>
      </c>
      <c r="D4" s="46" t="s">
        <v>243</v>
      </c>
      <c r="E4" s="24">
        <v>45698</v>
      </c>
      <c r="F4" s="48" t="s">
        <v>247</v>
      </c>
      <c r="G4" s="46" t="s">
        <v>24</v>
      </c>
      <c r="H4" s="46" t="s">
        <v>245</v>
      </c>
      <c r="I4" s="49">
        <v>8</v>
      </c>
      <c r="J4" s="46" t="s">
        <v>105</v>
      </c>
      <c r="K4" s="46" t="s">
        <v>246</v>
      </c>
      <c r="L4" s="46" t="s">
        <v>176</v>
      </c>
      <c r="O4" s="1"/>
    </row>
    <row r="5" spans="1:18" ht="71.25" customHeight="1">
      <c r="A5" s="46" t="s">
        <v>17</v>
      </c>
      <c r="B5" s="46" t="s">
        <v>18</v>
      </c>
      <c r="C5" s="47" t="s">
        <v>141</v>
      </c>
      <c r="D5" s="46" t="s">
        <v>243</v>
      </c>
      <c r="E5" s="24">
        <v>45709</v>
      </c>
      <c r="F5" s="48" t="s">
        <v>248</v>
      </c>
      <c r="G5" s="46" t="s">
        <v>24</v>
      </c>
      <c r="H5" s="46" t="s">
        <v>249</v>
      </c>
      <c r="I5" s="49">
        <v>24</v>
      </c>
      <c r="J5" s="46" t="s">
        <v>105</v>
      </c>
      <c r="K5" s="46" t="s">
        <v>246</v>
      </c>
      <c r="L5" s="46" t="s">
        <v>176</v>
      </c>
      <c r="O5" s="1"/>
    </row>
    <row r="6" spans="1:18" ht="71.25" customHeight="1">
      <c r="A6" s="50" t="s">
        <v>12</v>
      </c>
      <c r="B6" s="50" t="s">
        <v>16</v>
      </c>
      <c r="C6" s="51" t="s">
        <v>122</v>
      </c>
      <c r="D6" s="50" t="s">
        <v>243</v>
      </c>
      <c r="E6" s="52">
        <v>45715</v>
      </c>
      <c r="F6" s="53" t="s">
        <v>250</v>
      </c>
      <c r="G6" s="50">
        <v>1</v>
      </c>
      <c r="H6" s="50" t="s">
        <v>251</v>
      </c>
      <c r="I6" s="54">
        <v>3</v>
      </c>
      <c r="J6" s="50" t="s">
        <v>105</v>
      </c>
      <c r="K6" s="50" t="s">
        <v>240</v>
      </c>
      <c r="L6" s="50" t="s">
        <v>176</v>
      </c>
      <c r="O6" s="1"/>
    </row>
    <row r="7" spans="1:18" ht="71.25" customHeight="1">
      <c r="A7" s="46" t="s">
        <v>12</v>
      </c>
      <c r="B7" s="46" t="s">
        <v>16</v>
      </c>
      <c r="C7" s="47" t="s">
        <v>122</v>
      </c>
      <c r="D7" s="46" t="s">
        <v>184</v>
      </c>
      <c r="E7" s="24">
        <v>45733</v>
      </c>
      <c r="F7" s="48" t="s">
        <v>185</v>
      </c>
      <c r="G7" s="46">
        <v>9</v>
      </c>
      <c r="H7" s="46" t="s">
        <v>186</v>
      </c>
      <c r="I7" s="49">
        <v>16</v>
      </c>
      <c r="J7" s="46" t="s">
        <v>105</v>
      </c>
      <c r="K7" s="46" t="s">
        <v>242</v>
      </c>
      <c r="L7" s="46" t="s">
        <v>176</v>
      </c>
      <c r="O7" s="1"/>
    </row>
    <row r="8" spans="1:18" ht="71.25" customHeight="1">
      <c r="A8" s="46" t="s">
        <v>17</v>
      </c>
      <c r="B8" s="46" t="s">
        <v>21</v>
      </c>
      <c r="C8" s="55" t="s">
        <v>144</v>
      </c>
      <c r="D8" s="46" t="s">
        <v>184</v>
      </c>
      <c r="E8" s="24">
        <v>45737</v>
      </c>
      <c r="F8" s="48" t="s">
        <v>189</v>
      </c>
      <c r="G8" s="46" t="s">
        <v>192</v>
      </c>
      <c r="H8" s="46" t="s">
        <v>190</v>
      </c>
      <c r="I8" s="49">
        <v>54</v>
      </c>
      <c r="J8" s="46" t="s">
        <v>105</v>
      </c>
      <c r="K8" s="46" t="s">
        <v>62</v>
      </c>
      <c r="L8" s="46" t="s">
        <v>176</v>
      </c>
    </row>
    <row r="9" spans="1:18" ht="71.25" customHeight="1">
      <c r="A9" s="46" t="s">
        <v>12</v>
      </c>
      <c r="B9" s="46" t="s">
        <v>16</v>
      </c>
      <c r="C9" s="47" t="s">
        <v>122</v>
      </c>
      <c r="D9" s="46" t="s">
        <v>184</v>
      </c>
      <c r="E9" s="24">
        <v>45742</v>
      </c>
      <c r="F9" s="48" t="s">
        <v>188</v>
      </c>
      <c r="G9" s="46">
        <v>9</v>
      </c>
      <c r="H9" s="46" t="s">
        <v>186</v>
      </c>
      <c r="I9" s="49">
        <v>8</v>
      </c>
      <c r="J9" s="46" t="s">
        <v>105</v>
      </c>
      <c r="K9" s="46" t="s">
        <v>240</v>
      </c>
      <c r="L9" s="46" t="s">
        <v>176</v>
      </c>
    </row>
    <row r="10" spans="1:18" ht="71.25" customHeight="1">
      <c r="A10" s="50" t="s">
        <v>12</v>
      </c>
      <c r="B10" s="50" t="s">
        <v>15</v>
      </c>
      <c r="C10" s="51" t="s">
        <v>121</v>
      </c>
      <c r="D10" s="50" t="s">
        <v>184</v>
      </c>
      <c r="E10" s="52">
        <v>45742</v>
      </c>
      <c r="F10" s="53" t="s">
        <v>193</v>
      </c>
      <c r="G10" s="50">
        <v>12</v>
      </c>
      <c r="H10" s="50" t="s">
        <v>194</v>
      </c>
      <c r="I10" s="54">
        <v>17</v>
      </c>
      <c r="J10" s="50" t="s">
        <v>105</v>
      </c>
      <c r="K10" s="50" t="s">
        <v>240</v>
      </c>
      <c r="L10" s="50" t="s">
        <v>176</v>
      </c>
    </row>
    <row r="11" spans="1:18" ht="71.25" customHeight="1">
      <c r="A11" s="46" t="s">
        <v>17</v>
      </c>
      <c r="B11" s="46" t="s">
        <v>21</v>
      </c>
      <c r="C11" s="47" t="s">
        <v>144</v>
      </c>
      <c r="D11" s="46" t="s">
        <v>195</v>
      </c>
      <c r="E11" s="32">
        <v>45750</v>
      </c>
      <c r="F11" s="46" t="s">
        <v>196</v>
      </c>
      <c r="G11" s="46" t="s">
        <v>24</v>
      </c>
      <c r="H11" s="46" t="s">
        <v>197</v>
      </c>
      <c r="I11" s="49">
        <v>27</v>
      </c>
      <c r="J11" s="46" t="s">
        <v>58</v>
      </c>
      <c r="K11" s="46" t="s">
        <v>62</v>
      </c>
      <c r="L11" s="46" t="s">
        <v>176</v>
      </c>
    </row>
    <row r="12" spans="1:18" ht="71.25" customHeight="1">
      <c r="A12" s="46" t="s">
        <v>12</v>
      </c>
      <c r="B12" s="46" t="s">
        <v>16</v>
      </c>
      <c r="C12" s="47" t="s">
        <v>122</v>
      </c>
      <c r="D12" s="46" t="s">
        <v>195</v>
      </c>
      <c r="E12" s="24">
        <v>45757</v>
      </c>
      <c r="F12" s="46" t="s">
        <v>198</v>
      </c>
      <c r="G12" s="46" t="s">
        <v>24</v>
      </c>
      <c r="H12" s="46" t="s">
        <v>187</v>
      </c>
      <c r="I12" s="49" t="s">
        <v>187</v>
      </c>
      <c r="J12" s="46" t="s">
        <v>105</v>
      </c>
      <c r="K12" s="46" t="s">
        <v>67</v>
      </c>
      <c r="L12" s="46" t="s">
        <v>176</v>
      </c>
    </row>
    <row r="13" spans="1:18" ht="71.25" customHeight="1">
      <c r="A13" s="46" t="s">
        <v>17</v>
      </c>
      <c r="B13" s="46" t="s">
        <v>19</v>
      </c>
      <c r="C13" s="47" t="s">
        <v>142</v>
      </c>
      <c r="D13" s="46" t="s">
        <v>195</v>
      </c>
      <c r="E13" s="24">
        <v>45758</v>
      </c>
      <c r="F13" s="46" t="s">
        <v>199</v>
      </c>
      <c r="G13" s="46" t="s">
        <v>24</v>
      </c>
      <c r="H13" s="46" t="s">
        <v>200</v>
      </c>
      <c r="I13" s="49" t="s">
        <v>187</v>
      </c>
      <c r="J13" s="46" t="s">
        <v>105</v>
      </c>
      <c r="K13" s="46" t="s">
        <v>181</v>
      </c>
      <c r="L13" s="46" t="s">
        <v>176</v>
      </c>
    </row>
    <row r="14" spans="1:18" ht="71.25" customHeight="1">
      <c r="A14" s="46" t="s">
        <v>12</v>
      </c>
      <c r="B14" s="46" t="s">
        <v>15</v>
      </c>
      <c r="C14" s="47" t="s">
        <v>121</v>
      </c>
      <c r="D14" s="46" t="s">
        <v>195</v>
      </c>
      <c r="E14" s="24">
        <v>45750</v>
      </c>
      <c r="F14" s="46" t="s">
        <v>201</v>
      </c>
      <c r="G14" s="46" t="s">
        <v>24</v>
      </c>
      <c r="H14" s="46" t="s">
        <v>187</v>
      </c>
      <c r="I14" s="49">
        <v>6</v>
      </c>
      <c r="J14" s="46" t="s">
        <v>105</v>
      </c>
      <c r="K14" s="46" t="s">
        <v>240</v>
      </c>
      <c r="L14" s="46" t="s">
        <v>176</v>
      </c>
    </row>
    <row r="15" spans="1:18" ht="71.25" customHeight="1">
      <c r="A15" s="46" t="s">
        <v>12</v>
      </c>
      <c r="B15" s="46" t="s">
        <v>13</v>
      </c>
      <c r="C15" s="47" t="s">
        <v>120</v>
      </c>
      <c r="D15" s="46" t="s">
        <v>195</v>
      </c>
      <c r="E15" s="24">
        <v>45777</v>
      </c>
      <c r="F15" s="46" t="s">
        <v>202</v>
      </c>
      <c r="G15" s="46">
        <v>1</v>
      </c>
      <c r="H15" s="46" t="s">
        <v>203</v>
      </c>
      <c r="I15" s="49">
        <v>19</v>
      </c>
      <c r="J15" s="46" t="s">
        <v>105</v>
      </c>
      <c r="K15" s="46" t="s">
        <v>67</v>
      </c>
      <c r="L15" s="46" t="s">
        <v>176</v>
      </c>
    </row>
    <row r="16" spans="1:18" customFormat="1" ht="71.25" customHeight="1">
      <c r="A16" s="46" t="s">
        <v>12</v>
      </c>
      <c r="B16" s="46" t="s">
        <v>16</v>
      </c>
      <c r="C16" s="47" t="s">
        <v>122</v>
      </c>
      <c r="D16" s="46" t="s">
        <v>195</v>
      </c>
      <c r="E16" s="24">
        <v>45758</v>
      </c>
      <c r="F16" s="46" t="s">
        <v>204</v>
      </c>
      <c r="G16" s="46">
        <v>12</v>
      </c>
      <c r="H16" s="46" t="s">
        <v>205</v>
      </c>
      <c r="I16" s="49">
        <v>0</v>
      </c>
      <c r="J16" s="46" t="s">
        <v>105</v>
      </c>
      <c r="K16" s="46" t="s">
        <v>240</v>
      </c>
      <c r="L16" s="46" t="s">
        <v>176</v>
      </c>
      <c r="M16" s="1"/>
      <c r="N16" s="1"/>
      <c r="O16" s="2"/>
      <c r="P16" s="1"/>
      <c r="Q16" s="1"/>
      <c r="R16" s="1"/>
    </row>
    <row r="17" spans="1:18" customFormat="1" ht="71.25" customHeight="1">
      <c r="A17" s="46" t="s">
        <v>12</v>
      </c>
      <c r="B17" s="46" t="s">
        <v>16</v>
      </c>
      <c r="C17" s="47" t="s">
        <v>122</v>
      </c>
      <c r="D17" s="46" t="s">
        <v>195</v>
      </c>
      <c r="E17" s="24">
        <v>45758</v>
      </c>
      <c r="F17" s="46" t="s">
        <v>206</v>
      </c>
      <c r="G17" s="46">
        <v>1</v>
      </c>
      <c r="H17" s="46" t="s">
        <v>207</v>
      </c>
      <c r="I17" s="49">
        <v>40</v>
      </c>
      <c r="J17" s="46" t="s">
        <v>105</v>
      </c>
      <c r="K17" s="46" t="s">
        <v>181</v>
      </c>
      <c r="L17" s="46" t="s">
        <v>176</v>
      </c>
      <c r="M17" s="1"/>
      <c r="N17" s="1"/>
      <c r="O17" s="2"/>
      <c r="P17" s="1"/>
      <c r="Q17" s="1"/>
      <c r="R17" s="1"/>
    </row>
    <row r="18" spans="1:18" customFormat="1" ht="71.25" customHeight="1">
      <c r="A18" s="46" t="s">
        <v>25</v>
      </c>
      <c r="B18" s="46" t="s">
        <v>26</v>
      </c>
      <c r="C18" s="47" t="s">
        <v>147</v>
      </c>
      <c r="D18" s="46" t="s">
        <v>195</v>
      </c>
      <c r="E18" s="24" t="s">
        <v>208</v>
      </c>
      <c r="F18" s="46" t="s">
        <v>209</v>
      </c>
      <c r="G18" s="46" t="s">
        <v>24</v>
      </c>
      <c r="H18" s="46" t="s">
        <v>210</v>
      </c>
      <c r="I18" s="49">
        <v>47</v>
      </c>
      <c r="J18" s="46" t="s">
        <v>105</v>
      </c>
      <c r="K18" s="46" t="s">
        <v>179</v>
      </c>
      <c r="L18" s="46" t="s">
        <v>176</v>
      </c>
      <c r="M18" s="1"/>
      <c r="N18" s="1"/>
      <c r="O18" s="2"/>
      <c r="P18" s="1"/>
      <c r="Q18" s="1"/>
      <c r="R18" s="1"/>
    </row>
    <row r="19" spans="1:18" customFormat="1" ht="71.25" customHeight="1">
      <c r="A19" s="46" t="s">
        <v>12</v>
      </c>
      <c r="B19" s="46" t="s">
        <v>16</v>
      </c>
      <c r="C19" s="47" t="s">
        <v>122</v>
      </c>
      <c r="D19" s="46" t="s">
        <v>195</v>
      </c>
      <c r="E19" s="24">
        <v>45758</v>
      </c>
      <c r="F19" s="46" t="s">
        <v>211</v>
      </c>
      <c r="G19" s="46">
        <v>12</v>
      </c>
      <c r="H19" s="46" t="s">
        <v>205</v>
      </c>
      <c r="I19" s="49">
        <v>0</v>
      </c>
      <c r="J19" s="46" t="s">
        <v>105</v>
      </c>
      <c r="K19" s="46" t="s">
        <v>240</v>
      </c>
      <c r="L19" s="46" t="s">
        <v>176</v>
      </c>
      <c r="M19" s="1"/>
      <c r="N19" s="1"/>
      <c r="O19" s="2"/>
      <c r="P19" s="1"/>
      <c r="Q19" s="1"/>
      <c r="R19" s="1"/>
    </row>
    <row r="20" spans="1:18" customFormat="1" ht="71.25" customHeight="1">
      <c r="A20" s="46" t="s">
        <v>17</v>
      </c>
      <c r="B20" s="46" t="s">
        <v>21</v>
      </c>
      <c r="C20" s="47" t="s">
        <v>144</v>
      </c>
      <c r="D20" s="46" t="s">
        <v>195</v>
      </c>
      <c r="E20" s="24">
        <v>45769</v>
      </c>
      <c r="F20" s="46" t="s">
        <v>241</v>
      </c>
      <c r="G20" s="46" t="s">
        <v>98</v>
      </c>
      <c r="H20" s="46" t="s">
        <v>212</v>
      </c>
      <c r="I20" s="49">
        <v>23</v>
      </c>
      <c r="J20" s="46" t="s">
        <v>105</v>
      </c>
      <c r="K20" s="46" t="s">
        <v>62</v>
      </c>
      <c r="L20" s="46" t="s">
        <v>176</v>
      </c>
      <c r="M20" s="1"/>
      <c r="N20" s="1"/>
      <c r="O20" s="2"/>
      <c r="P20" s="1"/>
      <c r="Q20" s="1"/>
      <c r="R20" s="1"/>
    </row>
    <row r="21" spans="1:18" ht="71.25" customHeight="1">
      <c r="A21" s="46" t="s">
        <v>12</v>
      </c>
      <c r="B21" s="46" t="s">
        <v>16</v>
      </c>
      <c r="C21" s="47" t="s">
        <v>122</v>
      </c>
      <c r="D21" s="46" t="s">
        <v>195</v>
      </c>
      <c r="E21" s="24">
        <v>45772</v>
      </c>
      <c r="F21" s="46" t="s">
        <v>213</v>
      </c>
      <c r="G21" s="46">
        <v>8</v>
      </c>
      <c r="H21" s="46" t="s">
        <v>169</v>
      </c>
      <c r="I21" s="49">
        <v>6</v>
      </c>
      <c r="J21" s="46" t="s">
        <v>105</v>
      </c>
      <c r="K21" s="46" t="s">
        <v>240</v>
      </c>
      <c r="L21" s="46" t="s">
        <v>176</v>
      </c>
    </row>
    <row r="22" spans="1:18" ht="71.25" customHeight="1">
      <c r="A22" s="46" t="s">
        <v>12</v>
      </c>
      <c r="B22" s="46" t="s">
        <v>13</v>
      </c>
      <c r="C22" s="47" t="s">
        <v>120</v>
      </c>
      <c r="D22" s="46" t="s">
        <v>154</v>
      </c>
      <c r="E22" s="24">
        <v>45786</v>
      </c>
      <c r="F22" s="46" t="s">
        <v>155</v>
      </c>
      <c r="G22" s="46">
        <v>12</v>
      </c>
      <c r="H22" s="46" t="s">
        <v>165</v>
      </c>
      <c r="I22" s="49">
        <v>27</v>
      </c>
      <c r="J22" s="46" t="s">
        <v>105</v>
      </c>
      <c r="K22" s="46" t="s">
        <v>67</v>
      </c>
      <c r="L22" s="46" t="s">
        <v>176</v>
      </c>
    </row>
    <row r="23" spans="1:18" ht="71.25" customHeight="1">
      <c r="A23" s="46" t="s">
        <v>17</v>
      </c>
      <c r="B23" s="46" t="s">
        <v>21</v>
      </c>
      <c r="C23" s="47" t="s">
        <v>144</v>
      </c>
      <c r="D23" s="46" t="s">
        <v>154</v>
      </c>
      <c r="E23" s="24">
        <v>45797</v>
      </c>
      <c r="F23" s="46" t="s">
        <v>191</v>
      </c>
      <c r="G23" s="46" t="s">
        <v>24</v>
      </c>
      <c r="H23" s="46" t="s">
        <v>175</v>
      </c>
      <c r="I23" s="49">
        <v>36</v>
      </c>
      <c r="J23" s="46" t="s">
        <v>105</v>
      </c>
      <c r="K23" s="46" t="s">
        <v>67</v>
      </c>
      <c r="L23" s="46" t="s">
        <v>176</v>
      </c>
    </row>
    <row r="24" spans="1:18" ht="71.25" customHeight="1">
      <c r="A24" s="46" t="s">
        <v>25</v>
      </c>
      <c r="B24" s="46" t="s">
        <v>26</v>
      </c>
      <c r="C24" s="47" t="s">
        <v>147</v>
      </c>
      <c r="D24" s="46" t="s">
        <v>154</v>
      </c>
      <c r="E24" s="24" t="s">
        <v>177</v>
      </c>
      <c r="F24" s="46" t="s">
        <v>156</v>
      </c>
      <c r="G24" s="46" t="s">
        <v>24</v>
      </c>
      <c r="H24" s="46" t="s">
        <v>178</v>
      </c>
      <c r="I24" s="49">
        <v>58</v>
      </c>
      <c r="J24" s="46" t="s">
        <v>105</v>
      </c>
      <c r="K24" s="46" t="s">
        <v>179</v>
      </c>
      <c r="L24" s="46" t="s">
        <v>176</v>
      </c>
    </row>
    <row r="25" spans="1:18" ht="71.25" customHeight="1">
      <c r="A25" s="46" t="s">
        <v>25</v>
      </c>
      <c r="B25" s="46" t="s">
        <v>28</v>
      </c>
      <c r="C25" s="47" t="s">
        <v>146</v>
      </c>
      <c r="D25" s="46" t="s">
        <v>154</v>
      </c>
      <c r="E25" s="24">
        <v>45793</v>
      </c>
      <c r="F25" s="46" t="s">
        <v>157</v>
      </c>
      <c r="G25" s="46">
        <v>4</v>
      </c>
      <c r="H25" s="46" t="s">
        <v>166</v>
      </c>
      <c r="I25" s="49">
        <v>32</v>
      </c>
      <c r="J25" s="46" t="s">
        <v>105</v>
      </c>
      <c r="K25" s="46" t="s">
        <v>86</v>
      </c>
      <c r="L25" s="46" t="s">
        <v>176</v>
      </c>
    </row>
    <row r="26" spans="1:18" ht="71.25" customHeight="1">
      <c r="A26" s="46" t="s">
        <v>17</v>
      </c>
      <c r="B26" s="46" t="s">
        <v>19</v>
      </c>
      <c r="C26" s="47" t="s">
        <v>142</v>
      </c>
      <c r="D26" s="46" t="s">
        <v>154</v>
      </c>
      <c r="E26" s="24">
        <v>45796</v>
      </c>
      <c r="F26" s="46" t="s">
        <v>158</v>
      </c>
      <c r="G26" s="46">
        <v>5</v>
      </c>
      <c r="H26" s="46" t="s">
        <v>167</v>
      </c>
      <c r="I26" s="49">
        <v>4</v>
      </c>
      <c r="J26" s="46" t="s">
        <v>105</v>
      </c>
      <c r="K26" s="46" t="s">
        <v>181</v>
      </c>
      <c r="L26" s="46" t="s">
        <v>176</v>
      </c>
    </row>
    <row r="27" spans="1:18" ht="71.25" customHeight="1">
      <c r="A27" s="46" t="s">
        <v>12</v>
      </c>
      <c r="B27" s="46" t="s">
        <v>13</v>
      </c>
      <c r="C27" s="47" t="s">
        <v>120</v>
      </c>
      <c r="D27" s="46" t="s">
        <v>154</v>
      </c>
      <c r="E27" s="24">
        <v>45793</v>
      </c>
      <c r="F27" s="46" t="s">
        <v>159</v>
      </c>
      <c r="G27" s="46">
        <v>3</v>
      </c>
      <c r="H27" s="46" t="s">
        <v>168</v>
      </c>
      <c r="I27" s="49">
        <v>33</v>
      </c>
      <c r="J27" s="46" t="s">
        <v>105</v>
      </c>
      <c r="K27" s="46" t="s">
        <v>67</v>
      </c>
      <c r="L27" s="46" t="s">
        <v>176</v>
      </c>
    </row>
    <row r="28" spans="1:18" ht="71.25" customHeight="1">
      <c r="A28" s="46" t="s">
        <v>17</v>
      </c>
      <c r="B28" s="46" t="s">
        <v>19</v>
      </c>
      <c r="C28" s="47" t="s">
        <v>142</v>
      </c>
      <c r="D28" s="46" t="s">
        <v>154</v>
      </c>
      <c r="E28" s="24">
        <v>45807</v>
      </c>
      <c r="F28" s="46" t="s">
        <v>160</v>
      </c>
      <c r="G28" s="46">
        <v>8</v>
      </c>
      <c r="H28" s="46" t="s">
        <v>169</v>
      </c>
      <c r="I28" s="49">
        <v>4</v>
      </c>
      <c r="J28" s="46" t="s">
        <v>105</v>
      </c>
      <c r="K28" s="46" t="s">
        <v>181</v>
      </c>
      <c r="L28" s="46" t="s">
        <v>176</v>
      </c>
    </row>
    <row r="29" spans="1:18" ht="71.25" customHeight="1">
      <c r="A29" s="46" t="s">
        <v>17</v>
      </c>
      <c r="B29" s="46" t="s">
        <v>18</v>
      </c>
      <c r="C29" s="47" t="s">
        <v>141</v>
      </c>
      <c r="D29" s="46" t="s">
        <v>154</v>
      </c>
      <c r="E29" s="24">
        <v>45803</v>
      </c>
      <c r="F29" s="46" t="s">
        <v>161</v>
      </c>
      <c r="G29" s="46" t="s">
        <v>98</v>
      </c>
      <c r="H29" s="46" t="s">
        <v>170</v>
      </c>
      <c r="I29" s="49">
        <v>7</v>
      </c>
      <c r="J29" s="46" t="s">
        <v>105</v>
      </c>
      <c r="K29" s="46" t="s">
        <v>62</v>
      </c>
      <c r="L29" s="46" t="s">
        <v>176</v>
      </c>
    </row>
    <row r="30" spans="1:18" ht="71.25" customHeight="1">
      <c r="A30" s="46" t="s">
        <v>12</v>
      </c>
      <c r="B30" s="46" t="s">
        <v>14</v>
      </c>
      <c r="C30" s="47" t="s">
        <v>125</v>
      </c>
      <c r="D30" s="46" t="s">
        <v>154</v>
      </c>
      <c r="E30" s="24">
        <v>45792</v>
      </c>
      <c r="F30" s="46" t="s">
        <v>162</v>
      </c>
      <c r="G30" s="46">
        <v>4</v>
      </c>
      <c r="H30" s="46" t="s">
        <v>171</v>
      </c>
      <c r="I30" s="49">
        <v>6</v>
      </c>
      <c r="J30" s="46" t="s">
        <v>105</v>
      </c>
      <c r="K30" s="46" t="s">
        <v>67</v>
      </c>
      <c r="L30" s="46" t="s">
        <v>176</v>
      </c>
    </row>
    <row r="31" spans="1:18" ht="71.25" customHeight="1">
      <c r="A31" s="46" t="s">
        <v>12</v>
      </c>
      <c r="B31" s="46" t="s">
        <v>14</v>
      </c>
      <c r="C31" s="47" t="s">
        <v>125</v>
      </c>
      <c r="D31" s="46" t="s">
        <v>154</v>
      </c>
      <c r="E31" s="24">
        <v>45800</v>
      </c>
      <c r="F31" s="46" t="s">
        <v>162</v>
      </c>
      <c r="G31" s="46" t="s">
        <v>98</v>
      </c>
      <c r="H31" s="46" t="s">
        <v>172</v>
      </c>
      <c r="I31" s="49">
        <v>10</v>
      </c>
      <c r="J31" s="46" t="s">
        <v>105</v>
      </c>
      <c r="K31" s="46" t="s">
        <v>67</v>
      </c>
      <c r="L31" s="46" t="s">
        <v>180</v>
      </c>
    </row>
    <row r="32" spans="1:18" ht="71.25" customHeight="1">
      <c r="A32" s="46" t="s">
        <v>12</v>
      </c>
      <c r="B32" s="46" t="s">
        <v>16</v>
      </c>
      <c r="C32" s="47" t="s">
        <v>122</v>
      </c>
      <c r="D32" s="46" t="s">
        <v>154</v>
      </c>
      <c r="E32" s="24">
        <v>45799</v>
      </c>
      <c r="F32" s="46" t="s">
        <v>163</v>
      </c>
      <c r="G32" s="46" t="s">
        <v>98</v>
      </c>
      <c r="H32" s="46" t="s">
        <v>173</v>
      </c>
      <c r="I32" s="49">
        <v>6</v>
      </c>
      <c r="J32" s="46" t="s">
        <v>105</v>
      </c>
      <c r="K32" s="46" t="s">
        <v>242</v>
      </c>
      <c r="L32" s="46" t="s">
        <v>176</v>
      </c>
    </row>
    <row r="33" spans="1:12" ht="71.25" customHeight="1">
      <c r="A33" s="46" t="s">
        <v>12</v>
      </c>
      <c r="B33" s="46" t="s">
        <v>16</v>
      </c>
      <c r="C33" s="47" t="s">
        <v>122</v>
      </c>
      <c r="D33" s="46" t="s">
        <v>154</v>
      </c>
      <c r="E33" s="24">
        <v>45804</v>
      </c>
      <c r="F33" s="46" t="s">
        <v>164</v>
      </c>
      <c r="G33" s="46">
        <v>10</v>
      </c>
      <c r="H33" s="46" t="s">
        <v>174</v>
      </c>
      <c r="I33" s="49">
        <v>7</v>
      </c>
      <c r="J33" s="46" t="s">
        <v>105</v>
      </c>
      <c r="K33" s="46" t="s">
        <v>242</v>
      </c>
      <c r="L33" s="46" t="s">
        <v>176</v>
      </c>
    </row>
    <row r="34" spans="1:12" ht="71.25" customHeight="1">
      <c r="A34" s="46" t="s">
        <v>12</v>
      </c>
      <c r="B34" s="46" t="s">
        <v>14</v>
      </c>
      <c r="C34" s="47" t="s">
        <v>125</v>
      </c>
      <c r="D34" s="46" t="s">
        <v>214</v>
      </c>
      <c r="E34" s="36">
        <v>45813</v>
      </c>
      <c r="F34" s="56" t="s">
        <v>215</v>
      </c>
      <c r="G34" s="46">
        <v>8</v>
      </c>
      <c r="H34" s="46" t="s">
        <v>217</v>
      </c>
      <c r="I34" s="49"/>
      <c r="J34" s="46"/>
      <c r="K34" s="46" t="s">
        <v>67</v>
      </c>
      <c r="L34" s="46"/>
    </row>
    <row r="35" spans="1:12" ht="71.25" customHeight="1">
      <c r="A35" s="46" t="s">
        <v>12</v>
      </c>
      <c r="B35" s="46" t="s">
        <v>14</v>
      </c>
      <c r="C35" s="47" t="s">
        <v>125</v>
      </c>
      <c r="D35" s="46" t="s">
        <v>214</v>
      </c>
      <c r="E35" s="36">
        <v>45819</v>
      </c>
      <c r="F35" s="57" t="s">
        <v>257</v>
      </c>
      <c r="G35" s="46">
        <v>6</v>
      </c>
      <c r="H35" s="46" t="s">
        <v>218</v>
      </c>
      <c r="I35" s="49"/>
      <c r="J35" s="46"/>
      <c r="K35" s="46" t="s">
        <v>67</v>
      </c>
      <c r="L35" s="46"/>
    </row>
    <row r="36" spans="1:12" ht="71.25" customHeight="1">
      <c r="A36" s="46" t="s">
        <v>25</v>
      </c>
      <c r="B36" s="46" t="s">
        <v>27</v>
      </c>
      <c r="C36" s="47" t="s">
        <v>145</v>
      </c>
      <c r="D36" s="46" t="s">
        <v>214</v>
      </c>
      <c r="E36" s="42">
        <v>45821</v>
      </c>
      <c r="F36" s="46" t="s">
        <v>258</v>
      </c>
      <c r="G36" s="46">
        <v>5</v>
      </c>
      <c r="H36" s="46" t="s">
        <v>239</v>
      </c>
      <c r="I36" s="49"/>
      <c r="J36" s="46"/>
      <c r="K36" s="46" t="s">
        <v>67</v>
      </c>
      <c r="L36" s="46"/>
    </row>
    <row r="37" spans="1:12" ht="71.25" customHeight="1">
      <c r="A37" s="46" t="s">
        <v>12</v>
      </c>
      <c r="B37" s="46" t="s">
        <v>14</v>
      </c>
      <c r="C37" s="47" t="s">
        <v>125</v>
      </c>
      <c r="D37" s="46" t="s">
        <v>214</v>
      </c>
      <c r="E37" s="42">
        <v>45822</v>
      </c>
      <c r="F37" s="46" t="s">
        <v>253</v>
      </c>
      <c r="G37" s="46">
        <v>4</v>
      </c>
      <c r="H37" s="46" t="s">
        <v>252</v>
      </c>
      <c r="I37" s="49">
        <v>23</v>
      </c>
      <c r="J37" s="46" t="s">
        <v>105</v>
      </c>
      <c r="K37" s="46" t="s">
        <v>67</v>
      </c>
      <c r="L37" s="46"/>
    </row>
    <row r="38" spans="1:12" ht="71.25" customHeight="1">
      <c r="A38" s="46" t="s">
        <v>12</v>
      </c>
      <c r="B38" s="46" t="s">
        <v>14</v>
      </c>
      <c r="C38" s="47" t="s">
        <v>125</v>
      </c>
      <c r="D38" s="46" t="s">
        <v>214</v>
      </c>
      <c r="E38" s="24">
        <v>45833</v>
      </c>
      <c r="F38" s="46" t="s">
        <v>216</v>
      </c>
      <c r="G38" s="46">
        <v>10</v>
      </c>
      <c r="H38" s="57" t="s">
        <v>221</v>
      </c>
      <c r="I38" s="49"/>
      <c r="J38" s="46"/>
      <c r="K38" s="46" t="s">
        <v>67</v>
      </c>
      <c r="L38" s="46"/>
    </row>
    <row r="39" spans="1:12" ht="71.25" customHeight="1">
      <c r="A39" s="46" t="s">
        <v>12</v>
      </c>
      <c r="B39" s="46" t="s">
        <v>13</v>
      </c>
      <c r="C39" s="47" t="s">
        <v>120</v>
      </c>
      <c r="D39" s="46" t="s">
        <v>214</v>
      </c>
      <c r="E39" s="24">
        <v>45834</v>
      </c>
      <c r="F39" s="46" t="s">
        <v>259</v>
      </c>
      <c r="G39" s="46">
        <v>12</v>
      </c>
      <c r="H39" s="57" t="s">
        <v>223</v>
      </c>
      <c r="I39" s="49">
        <v>155</v>
      </c>
      <c r="J39" s="46" t="s">
        <v>105</v>
      </c>
      <c r="K39" s="46" t="s">
        <v>67</v>
      </c>
      <c r="L39" s="46"/>
    </row>
    <row r="40" spans="1:12" ht="71.25" customHeight="1">
      <c r="A40" s="46" t="s">
        <v>12</v>
      </c>
      <c r="B40" s="46" t="s">
        <v>13</v>
      </c>
      <c r="C40" s="47" t="s">
        <v>120</v>
      </c>
      <c r="D40" s="46" t="s">
        <v>214</v>
      </c>
      <c r="E40" s="24">
        <v>45835</v>
      </c>
      <c r="F40" s="46" t="s">
        <v>219</v>
      </c>
      <c r="G40" s="46">
        <v>7</v>
      </c>
      <c r="H40" s="57" t="s">
        <v>222</v>
      </c>
      <c r="I40" s="49"/>
      <c r="J40" s="46"/>
      <c r="K40" s="46"/>
      <c r="L40" s="46"/>
    </row>
    <row r="41" spans="1:12" ht="71.25" customHeight="1">
      <c r="A41" s="46" t="s">
        <v>12</v>
      </c>
      <c r="B41" s="46" t="s">
        <v>16</v>
      </c>
      <c r="C41" s="47" t="s">
        <v>122</v>
      </c>
      <c r="D41" s="46" t="s">
        <v>214</v>
      </c>
      <c r="E41" s="24"/>
      <c r="F41" s="46" t="s">
        <v>261</v>
      </c>
      <c r="G41" s="46"/>
      <c r="H41" s="46"/>
      <c r="I41" s="49"/>
      <c r="J41" s="46"/>
      <c r="K41" s="46"/>
      <c r="L41" s="46"/>
    </row>
    <row r="42" spans="1:12" ht="71.25" customHeight="1">
      <c r="A42" s="46" t="s">
        <v>25</v>
      </c>
      <c r="B42" s="46" t="s">
        <v>27</v>
      </c>
      <c r="C42" s="47" t="s">
        <v>145</v>
      </c>
      <c r="D42" s="46" t="s">
        <v>214</v>
      </c>
      <c r="E42" s="32">
        <v>45835</v>
      </c>
      <c r="F42" s="46" t="s">
        <v>260</v>
      </c>
      <c r="G42" s="46"/>
      <c r="H42" s="46" t="s">
        <v>238</v>
      </c>
      <c r="I42" s="49"/>
      <c r="J42" s="46"/>
      <c r="K42" s="46"/>
      <c r="L42" s="46"/>
    </row>
    <row r="43" spans="1:12" ht="71.25" customHeight="1">
      <c r="A43" s="46" t="s">
        <v>25</v>
      </c>
      <c r="B43" s="46" t="s">
        <v>26</v>
      </c>
      <c r="C43" s="47" t="s">
        <v>147</v>
      </c>
      <c r="D43" s="46" t="s">
        <v>214</v>
      </c>
      <c r="E43" s="24"/>
      <c r="F43" s="46" t="s">
        <v>225</v>
      </c>
      <c r="G43" s="46" t="s">
        <v>24</v>
      </c>
      <c r="H43" s="46"/>
      <c r="I43" s="49"/>
      <c r="J43" s="46"/>
      <c r="K43" s="46"/>
      <c r="L43" s="46"/>
    </row>
    <row r="44" spans="1:12" ht="71.25" customHeight="1">
      <c r="A44" s="46" t="s">
        <v>22</v>
      </c>
      <c r="B44" s="46" t="s">
        <v>23</v>
      </c>
      <c r="C44" s="47" t="s">
        <v>151</v>
      </c>
      <c r="D44" s="46" t="s">
        <v>214</v>
      </c>
      <c r="E44" s="24">
        <v>45826</v>
      </c>
      <c r="F44" s="57" t="s">
        <v>231</v>
      </c>
      <c r="G44" s="46"/>
      <c r="H44" s="46"/>
      <c r="I44" s="49">
        <v>13</v>
      </c>
      <c r="J44" s="46"/>
      <c r="K44" s="46"/>
      <c r="L44" s="46"/>
    </row>
    <row r="45" spans="1:12" ht="71.25" customHeight="1">
      <c r="A45" s="50" t="s">
        <v>17</v>
      </c>
      <c r="B45" s="50" t="s">
        <v>21</v>
      </c>
      <c r="C45" s="51" t="s">
        <v>144</v>
      </c>
      <c r="D45" s="50" t="s">
        <v>214</v>
      </c>
      <c r="E45" s="52">
        <v>45832</v>
      </c>
      <c r="F45" s="57" t="s">
        <v>256</v>
      </c>
      <c r="G45" s="50">
        <v>5</v>
      </c>
      <c r="H45" s="57" t="s">
        <v>236</v>
      </c>
      <c r="I45" s="54"/>
      <c r="J45" s="50"/>
      <c r="K45" s="50"/>
      <c r="L45" s="50"/>
    </row>
    <row r="46" spans="1:12" ht="71.25" customHeight="1">
      <c r="A46" s="46" t="s">
        <v>17</v>
      </c>
      <c r="B46" s="46" t="s">
        <v>19</v>
      </c>
      <c r="C46" s="47" t="s">
        <v>142</v>
      </c>
      <c r="D46" s="46" t="s">
        <v>214</v>
      </c>
      <c r="E46" s="24">
        <v>45826</v>
      </c>
      <c r="F46" s="53" t="s">
        <v>254</v>
      </c>
      <c r="G46" s="46"/>
      <c r="H46" s="46" t="s">
        <v>255</v>
      </c>
      <c r="I46" s="49"/>
      <c r="J46" s="46"/>
      <c r="K46" s="46"/>
      <c r="L46" s="46"/>
    </row>
    <row r="47" spans="1:12" ht="71.25" customHeight="1">
      <c r="A47" s="3"/>
      <c r="B47" s="3"/>
      <c r="C47" s="3" t="e">
        <f>_xlfn.XLOOKUP(consoljunio[[#This Row],[Actividad
(Sale del Plan de Acción)]],'2025'!C:C,'2025'!D:D)</f>
        <v>#VALUE!</v>
      </c>
      <c r="D47" s="3"/>
      <c r="E47" s="24"/>
      <c r="F47" s="3"/>
      <c r="G47" s="3"/>
      <c r="H47" s="3"/>
      <c r="I47" s="6"/>
      <c r="J47" s="3"/>
      <c r="K47" s="3"/>
      <c r="L47" s="3"/>
    </row>
    <row r="48" spans="1:12" ht="71.25" customHeight="1">
      <c r="A48" s="3"/>
      <c r="B48" s="3"/>
      <c r="C48" s="3" t="e">
        <f>_xlfn.XLOOKUP(consoljunio[[#This Row],[Actividad
(Sale del Plan de Acción)]],'2025'!C:C,'2025'!D:D)</f>
        <v>#VALUE!</v>
      </c>
      <c r="D48" s="3"/>
      <c r="E48" s="24"/>
      <c r="F48" s="3"/>
      <c r="G48" s="3"/>
      <c r="H48" s="3"/>
      <c r="I48" s="6"/>
      <c r="J48" s="3"/>
      <c r="K48" s="3"/>
      <c r="L48" s="3"/>
    </row>
    <row r="49" spans="1:12" ht="71.25" customHeight="1">
      <c r="A49" s="3"/>
      <c r="B49" s="3"/>
      <c r="C49" s="3" t="e">
        <f>_xlfn.XLOOKUP(consoljunio[[#This Row],[Actividad
(Sale del Plan de Acción)]],'2025'!C:C,'2025'!D:D)</f>
        <v>#VALUE!</v>
      </c>
      <c r="D49" s="3"/>
      <c r="E49" s="24"/>
      <c r="F49" s="3"/>
      <c r="G49" s="3"/>
      <c r="H49" s="3"/>
      <c r="I49" s="6"/>
      <c r="J49" s="3"/>
      <c r="K49" s="3"/>
      <c r="L49" s="3"/>
    </row>
    <row r="50" spans="1:12" ht="71.25" customHeight="1">
      <c r="A50" s="3"/>
      <c r="B50" s="3"/>
      <c r="C50" s="3" t="e">
        <f>_xlfn.XLOOKUP(consoljunio[[#This Row],[Actividad
(Sale del Plan de Acción)]],'2025'!C:C,'2025'!D:D)</f>
        <v>#VALUE!</v>
      </c>
      <c r="D50" s="3"/>
      <c r="E50" s="24"/>
      <c r="F50" s="3"/>
      <c r="G50" s="3"/>
      <c r="H50" s="3"/>
      <c r="I50" s="6"/>
      <c r="J50" s="3"/>
      <c r="K50" s="3"/>
      <c r="L50" s="3"/>
    </row>
    <row r="51" spans="1:12" ht="71.25" customHeight="1">
      <c r="A51" s="3"/>
      <c r="B51" s="3"/>
      <c r="C51" s="3" t="e">
        <f>_xlfn.XLOOKUP(consoljunio[[#This Row],[Actividad
(Sale del Plan de Acción)]],'2025'!C:C,'2025'!D:D)</f>
        <v>#VALUE!</v>
      </c>
      <c r="D51" s="3"/>
      <c r="E51" s="24"/>
      <c r="F51" s="3"/>
      <c r="G51" s="3"/>
      <c r="H51" s="3"/>
      <c r="I51" s="6"/>
      <c r="J51" s="3"/>
      <c r="K51" s="3"/>
      <c r="L51" s="3"/>
    </row>
    <row r="52" spans="1:12" ht="71.25" customHeight="1">
      <c r="A52" s="3"/>
      <c r="B52" s="3"/>
      <c r="C52" s="3" t="e">
        <f>_xlfn.XLOOKUP(consoljunio[[#This Row],[Actividad
(Sale del Plan de Acción)]],'2025'!C:C,'2025'!D:D)</f>
        <v>#VALUE!</v>
      </c>
      <c r="D52" s="3"/>
      <c r="E52" s="24"/>
      <c r="F52" s="3"/>
      <c r="G52" s="3"/>
      <c r="H52" s="3"/>
      <c r="I52" s="6"/>
      <c r="J52" s="3"/>
      <c r="K52" s="3"/>
      <c r="L52" s="3"/>
    </row>
    <row r="53" spans="1:12" ht="71.25" customHeight="1">
      <c r="A53" s="3"/>
      <c r="B53" s="3"/>
      <c r="C53" s="3" t="e">
        <f>_xlfn.XLOOKUP(consoljunio[[#This Row],[Actividad
(Sale del Plan de Acción)]],'2025'!C:C,'2025'!D:D)</f>
        <v>#VALUE!</v>
      </c>
      <c r="D53" s="3"/>
      <c r="E53" s="24"/>
      <c r="F53" s="3"/>
      <c r="G53" s="3"/>
      <c r="H53" s="3"/>
      <c r="I53" s="6"/>
      <c r="J53" s="3"/>
      <c r="K53" s="3"/>
      <c r="L53" s="3"/>
    </row>
    <row r="54" spans="1:12" ht="71.25" customHeight="1">
      <c r="A54" s="3"/>
      <c r="B54" s="3"/>
      <c r="C54" s="3" t="e">
        <f>_xlfn.XLOOKUP(consoljunio[[#This Row],[Actividad
(Sale del Plan de Acción)]],'2025'!C:C,'2025'!D:D)</f>
        <v>#VALUE!</v>
      </c>
      <c r="D54" s="3"/>
      <c r="E54" s="24"/>
      <c r="F54" s="3"/>
      <c r="G54" s="3"/>
      <c r="H54" s="3"/>
      <c r="I54" s="6"/>
      <c r="J54" s="3"/>
      <c r="K54" s="3"/>
      <c r="L54" s="3"/>
    </row>
    <row r="55" spans="1:12" ht="71.25" customHeight="1">
      <c r="A55" s="3"/>
      <c r="B55" s="3"/>
      <c r="C55" s="3" t="e">
        <f>_xlfn.XLOOKUP(consoljunio[[#This Row],[Actividad
(Sale del Plan de Acción)]],'2025'!C:C,'2025'!D:D)</f>
        <v>#VALUE!</v>
      </c>
      <c r="D55" s="3"/>
      <c r="E55" s="24"/>
      <c r="F55" s="3"/>
      <c r="G55" s="3"/>
      <c r="H55" s="3"/>
      <c r="I55" s="6"/>
      <c r="J55" s="3"/>
      <c r="K55" s="3"/>
      <c r="L55" s="3"/>
    </row>
    <row r="56" spans="1:12" ht="71.25" customHeight="1">
      <c r="A56" s="3"/>
      <c r="B56" s="3"/>
      <c r="C56" s="3" t="e">
        <f>_xlfn.XLOOKUP(consoljunio[[#This Row],[Actividad
(Sale del Plan de Acción)]],'2025'!C:C,'2025'!D:D)</f>
        <v>#VALUE!</v>
      </c>
      <c r="D56" s="3"/>
      <c r="E56" s="24"/>
      <c r="F56" s="3"/>
      <c r="G56" s="3"/>
      <c r="H56" s="3"/>
      <c r="I56" s="6"/>
      <c r="J56" s="3"/>
      <c r="K56" s="3"/>
      <c r="L56" s="3"/>
    </row>
    <row r="57" spans="1:12" ht="71.25" customHeight="1">
      <c r="A57" s="3"/>
      <c r="B57" s="3"/>
      <c r="C57" s="3" t="e">
        <f>_xlfn.XLOOKUP(consoljunio[[#This Row],[Actividad
(Sale del Plan de Acción)]],'2025'!C:C,'2025'!D:D)</f>
        <v>#VALUE!</v>
      </c>
      <c r="D57" s="3"/>
      <c r="E57" s="24"/>
      <c r="F57" s="3"/>
      <c r="G57" s="3"/>
      <c r="H57" s="3"/>
      <c r="I57" s="6"/>
      <c r="J57" s="3"/>
      <c r="K57" s="3"/>
      <c r="L57" s="3"/>
    </row>
    <row r="58" spans="1:12" ht="71.25" customHeight="1">
      <c r="A58" s="3"/>
      <c r="B58" s="3"/>
      <c r="C58" s="3" t="e">
        <f>_xlfn.XLOOKUP(consoljunio[[#This Row],[Actividad
(Sale del Plan de Acción)]],'2025'!C:C,'2025'!D:D)</f>
        <v>#VALUE!</v>
      </c>
      <c r="D58" s="3"/>
      <c r="E58" s="24"/>
      <c r="F58" s="3"/>
      <c r="G58" s="3"/>
      <c r="H58" s="3"/>
      <c r="I58" s="6"/>
      <c r="J58" s="3"/>
      <c r="K58" s="3"/>
      <c r="L58" s="3"/>
    </row>
    <row r="59" spans="1:12" ht="71.25" customHeight="1">
      <c r="A59" s="3"/>
      <c r="B59" s="3"/>
      <c r="C59" s="3" t="e">
        <f>_xlfn.XLOOKUP(consoljunio[[#This Row],[Actividad
(Sale del Plan de Acción)]],'2025'!C:C,'2025'!D:D)</f>
        <v>#VALUE!</v>
      </c>
      <c r="D59" s="3"/>
      <c r="E59" s="24"/>
      <c r="F59" s="3"/>
      <c r="G59" s="3"/>
      <c r="H59" s="3"/>
      <c r="I59" s="6"/>
      <c r="J59" s="3"/>
      <c r="K59" s="3"/>
      <c r="L59" s="3"/>
    </row>
    <row r="60" spans="1:12" ht="71.25" customHeight="1">
      <c r="A60" s="3"/>
      <c r="B60" s="3"/>
      <c r="C60" s="3" t="e">
        <f>_xlfn.XLOOKUP(consoljunio[[#This Row],[Actividad
(Sale del Plan de Acción)]],'2025'!C:C,'2025'!D:D)</f>
        <v>#VALUE!</v>
      </c>
      <c r="D60" s="3"/>
      <c r="E60" s="24"/>
      <c r="F60" s="3"/>
      <c r="G60" s="3"/>
      <c r="H60" s="3"/>
      <c r="I60" s="6"/>
      <c r="J60" s="3"/>
      <c r="K60" s="3"/>
      <c r="L60" s="3"/>
    </row>
  </sheetData>
  <dataValidations count="4">
    <dataValidation type="list" allowBlank="1" showInputMessage="1" showErrorMessage="1" sqref="B2:B46">
      <formula1>INDIRECT($A2)</formula1>
    </dataValidation>
    <dataValidation type="list" allowBlank="1" showInputMessage="1" showErrorMessage="1" sqref="K2:K46">
      <formula1>tipo</formula1>
    </dataValidation>
    <dataValidation type="list" allowBlank="1" showInputMessage="1" showErrorMessage="1" sqref="J2:J46">
      <formula1>enfoque</formula1>
    </dataValidation>
    <dataValidation type="list" allowBlank="1" showInputMessage="1" showErrorMessage="1" sqref="G2:G46">
      <formula1>comuna</formula1>
    </dataValidation>
  </dataValidations>
  <pageMargins left="0.70866141732283516" right="0.70866141732283516" top="0.74803149606299213" bottom="0.74803149606299213" header="0.31496062992126012" footer="0.31496062992126012"/>
  <pageSetup paperSize="0" scale="80" fitToWidth="0" fitToHeight="0" orientation="landscape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Tablas!$E$2:$P$2</xm:f>
          </x14:formula1>
          <xm:sqref>A2:A46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7"/>
  <sheetViews>
    <sheetView workbookViewId="0">
      <selection activeCell="B6" sqref="B6"/>
    </sheetView>
  </sheetViews>
  <sheetFormatPr baseColWidth="10" defaultRowHeight="13.8"/>
  <cols>
    <col min="1" max="1" width="73.69921875" bestFit="1" customWidth="1"/>
    <col min="2" max="2" width="42" bestFit="1" customWidth="1"/>
  </cols>
  <sheetData>
    <row r="1" spans="1:2">
      <c r="A1" s="58" t="s">
        <v>262</v>
      </c>
      <c r="B1" t="s">
        <v>264</v>
      </c>
    </row>
    <row r="2" spans="1:2">
      <c r="A2" s="18" t="s">
        <v>12</v>
      </c>
      <c r="B2" s="60">
        <v>27</v>
      </c>
    </row>
    <row r="3" spans="1:2">
      <c r="A3" s="59" t="s">
        <v>121</v>
      </c>
      <c r="B3" s="60">
        <v>4</v>
      </c>
    </row>
    <row r="4" spans="1:2">
      <c r="A4" s="59" t="s">
        <v>122</v>
      </c>
      <c r="B4" s="60">
        <v>12</v>
      </c>
    </row>
    <row r="5" spans="1:2">
      <c r="A5" s="59" t="s">
        <v>125</v>
      </c>
      <c r="B5" s="60">
        <v>6</v>
      </c>
    </row>
    <row r="6" spans="1:2">
      <c r="A6" s="59" t="s">
        <v>120</v>
      </c>
      <c r="B6" s="60">
        <v>5</v>
      </c>
    </row>
    <row r="7" spans="1:2">
      <c r="A7" s="18" t="s">
        <v>17</v>
      </c>
      <c r="B7" s="60">
        <v>11</v>
      </c>
    </row>
    <row r="8" spans="1:2">
      <c r="A8" s="59" t="s">
        <v>141</v>
      </c>
      <c r="B8" s="60">
        <v>2</v>
      </c>
    </row>
    <row r="9" spans="1:2">
      <c r="A9" s="59" t="s">
        <v>144</v>
      </c>
      <c r="B9" s="60">
        <v>5</v>
      </c>
    </row>
    <row r="10" spans="1:2">
      <c r="A10" s="59" t="s">
        <v>142</v>
      </c>
      <c r="B10" s="60">
        <v>4</v>
      </c>
    </row>
    <row r="11" spans="1:2">
      <c r="A11" s="18" t="s">
        <v>25</v>
      </c>
      <c r="B11" s="60">
        <v>6</v>
      </c>
    </row>
    <row r="12" spans="1:2">
      <c r="A12" s="59" t="s">
        <v>146</v>
      </c>
      <c r="B12" s="60">
        <v>1</v>
      </c>
    </row>
    <row r="13" spans="1:2">
      <c r="A13" s="59" t="s">
        <v>145</v>
      </c>
      <c r="B13" s="60">
        <v>2</v>
      </c>
    </row>
    <row r="14" spans="1:2">
      <c r="A14" s="59" t="s">
        <v>147</v>
      </c>
      <c r="B14" s="60">
        <v>3</v>
      </c>
    </row>
    <row r="15" spans="1:2">
      <c r="A15" s="18" t="s">
        <v>22</v>
      </c>
      <c r="B15" s="60">
        <v>1</v>
      </c>
    </row>
    <row r="16" spans="1:2">
      <c r="A16" s="59" t="s">
        <v>151</v>
      </c>
      <c r="B16" s="60">
        <v>1</v>
      </c>
    </row>
    <row r="17" spans="1:2">
      <c r="A17" s="18" t="s">
        <v>263</v>
      </c>
      <c r="B17" s="60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27</vt:i4>
      </vt:variant>
    </vt:vector>
  </HeadingPairs>
  <TitlesOfParts>
    <vt:vector size="38" baseType="lpstr">
      <vt:lpstr>ENERO</vt:lpstr>
      <vt:lpstr>FEBRERO</vt:lpstr>
      <vt:lpstr>MARZO</vt:lpstr>
      <vt:lpstr>ABRIL</vt:lpstr>
      <vt:lpstr>MAYO</vt:lpstr>
      <vt:lpstr>JUNIO</vt:lpstr>
      <vt:lpstr>JULIO</vt:lpstr>
      <vt:lpstr>Consolidado</vt:lpstr>
      <vt:lpstr>resuconsol</vt:lpstr>
      <vt:lpstr>Tablas</vt:lpstr>
      <vt:lpstr>2025</vt:lpstr>
      <vt:lpstr>ABRIL!comuna</vt:lpstr>
      <vt:lpstr>Consolidado!comuna</vt:lpstr>
      <vt:lpstr>ENERO!comuna</vt:lpstr>
      <vt:lpstr>FEBRERO!comuna</vt:lpstr>
      <vt:lpstr>JULIO!comuna</vt:lpstr>
      <vt:lpstr>JUNIO!comuna</vt:lpstr>
      <vt:lpstr>MARZO!comuna</vt:lpstr>
      <vt:lpstr>MAYO!comuna</vt:lpstr>
      <vt:lpstr>comuna</vt:lpstr>
      <vt:lpstr>ABRIL!enfoque</vt:lpstr>
      <vt:lpstr>Consolidado!enfoque</vt:lpstr>
      <vt:lpstr>ENERO!enfoque</vt:lpstr>
      <vt:lpstr>FEBRERO!enfoque</vt:lpstr>
      <vt:lpstr>JULIO!enfoque</vt:lpstr>
      <vt:lpstr>JUNIO!enfoque</vt:lpstr>
      <vt:lpstr>MARZO!enfoque</vt:lpstr>
      <vt:lpstr>MAYO!enfoque</vt:lpstr>
      <vt:lpstr>enfoque</vt:lpstr>
      <vt:lpstr>ABRIL!tipo</vt:lpstr>
      <vt:lpstr>Consolidado!tipo</vt:lpstr>
      <vt:lpstr>ENERO!tipo</vt:lpstr>
      <vt:lpstr>FEBRERO!tipo</vt:lpstr>
      <vt:lpstr>JULIO!tipo</vt:lpstr>
      <vt:lpstr>JUNIO!tipo</vt:lpstr>
      <vt:lpstr>MARZO!tipo</vt:lpstr>
      <vt:lpstr>MAYO!tipo</vt:lpstr>
      <vt:lpstr>tipo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Personería Montería</dc:creator>
  <cp:keywords/>
  <dc:description/>
  <cp:lastModifiedBy>pc</cp:lastModifiedBy>
  <cp:revision/>
  <dcterms:created xsi:type="dcterms:W3CDTF">2025-03-20T22:44:35Z</dcterms:created>
  <dcterms:modified xsi:type="dcterms:W3CDTF">2025-10-03T17:34:36Z</dcterms:modified>
  <cp:category/>
  <cp:contentStatus/>
</cp:coreProperties>
</file>